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orris\Documents\JMA\Excel Templates\Measurement Forms\"/>
    </mc:Choice>
  </mc:AlternateContent>
  <bookViews>
    <workbookView xWindow="0" yWindow="0" windowWidth="17280" windowHeight="6672"/>
  </bookViews>
  <sheets>
    <sheet name="RTY" sheetId="1" r:id="rId1"/>
    <sheet name="Readme" sheetId="2" r:id="rId2"/>
    <sheet name="PSW_Sheet" sheetId="3" state="veryHidden" r:id="rId3"/>
  </sheets>
  <definedNames>
    <definedName name="L_Approaches">RTY!$BL$11:$BL$12</definedName>
    <definedName name="L_Numbers">RTY!$BI$10:$BI$19</definedName>
    <definedName name="PSW_CALCULATE_0" hidden="1">RTY!$C$7</definedName>
    <definedName name="PSWInput_0_0" hidden="1">RTY!$H$5</definedName>
    <definedName name="PSWInput_0_1" hidden="1">RTY!$S$5</definedName>
    <definedName name="PSWInput_0_10" hidden="1">RTY!$M$13</definedName>
    <definedName name="PSWInput_0_11" hidden="1">RTY!$K$14</definedName>
    <definedName name="PSWInput_0_12" hidden="1">RTY!$M$14</definedName>
    <definedName name="PSWInput_0_13" hidden="1">RTY!$K$15</definedName>
    <definedName name="PSWInput_0_14" hidden="1">RTY!$M$15</definedName>
    <definedName name="PSWInput_0_15" hidden="1">RTY!$K$16</definedName>
    <definedName name="PSWInput_0_16" hidden="1">RTY!$M$16</definedName>
    <definedName name="PSWInput_0_17" hidden="1">RTY!$K$17</definedName>
    <definedName name="PSWInput_0_18" hidden="1">RTY!$M$17</definedName>
    <definedName name="PSWInput_0_19" hidden="1">RTY!$K$18</definedName>
    <definedName name="PSWInput_0_2" hidden="1">RTY!$G$10</definedName>
    <definedName name="PSWInput_0_20" hidden="1">RTY!$M$18</definedName>
    <definedName name="PSWInput_0_21" hidden="1">RTY!$K$19</definedName>
    <definedName name="PSWInput_0_22" hidden="1">RTY!$M$19</definedName>
    <definedName name="PSWInput_0_3" hidden="1">RTY!$K$10</definedName>
    <definedName name="PSWInput_0_4" hidden="1">RTY!$M$10</definedName>
    <definedName name="PSWInput_0_5" hidden="1">RTY!$K$11</definedName>
    <definedName name="PSWInput_0_6" hidden="1">RTY!$M$11</definedName>
    <definedName name="PSWInput_0_7" hidden="1">RTY!$K$12</definedName>
    <definedName name="PSWInput_0_8" hidden="1">RTY!$M$12</definedName>
    <definedName name="PSWInput_0_9" hidden="1">RTY!$K$13</definedName>
    <definedName name="PSWList_0_0" hidden="1">RTY!$BI$10:$BI$19</definedName>
    <definedName name="PSWList_0_1" hidden="1">RTY!$BL$11:$BL$12</definedName>
    <definedName name="PSWOutput_0" hidden="1">RTY!$B$1:$AQ$45</definedName>
    <definedName name="PSWSeries_0_0_Labels" hidden="1">RTY!$BG$10:$BG$19</definedName>
    <definedName name="PSWSeries_0_0_Values" hidden="1">RTY!$BF$23:$BF$32</definedName>
    <definedName name="PSWSeries_0_1_Labels" hidden="1">RTY!$BG$10:$BG$19</definedName>
    <definedName name="PSWSeries_0_1_Values" hidden="1">RTY!$BG$23:$BG$32</definedName>
    <definedName name="PSWSeries_1_0_Labels" hidden="1">RTY!$BG$10:$BG$19</definedName>
    <definedName name="PSWSeries_1_0_Values" hidden="1">RTY!$T$10:$T$19</definedName>
    <definedName name="PSWSeries_1_1_Values" hidden="1">RTY!$W$10:$W$19</definedName>
    <definedName name="PSWSeries_2_0_Labels" hidden="1">RTY!$CG$10:$CG$19</definedName>
    <definedName name="PSWSeries_2_0_Values" hidden="1">RTY!$CH$10:$CH$19</definedName>
    <definedName name="PSWSeries_2_1_Values" hidden="1">RTY!$CI$10:$CI$19</definedName>
    <definedName name="Q_FirstApproach">RTY!$BL$10</definedName>
    <definedName name="Q_NBofSteps">RTY!$H$5</definedName>
    <definedName name="SpreadsheetWEBApplicationId" hidden="1">PSW_Sheet!$A$15</definedName>
    <definedName name="SpreadsheetWEBDataID" hidden="1">PSW_Sheet!$A$16</definedName>
    <definedName name="SpreadsheetWEBInternalConnection" hidden="1">PSW_Sheet!$A$12</definedName>
    <definedName name="SpreadsheetWEBUserName" hidden="1">PSW_Sheet!$A$13</definedName>
    <definedName name="SpreadsheetWEBUserRole" hidden="1">PSW_Sheet!$A$14</definedName>
  </definedNames>
  <calcPr calcId="152511"/>
</workbook>
</file>

<file path=xl/calcChain.xml><?xml version="1.0" encoding="utf-8"?>
<calcChain xmlns="http://schemas.openxmlformats.org/spreadsheetml/2006/main">
  <c r="H13" i="2" l="1"/>
  <c r="BJ11" i="1"/>
  <c r="BG11" i="1" s="1"/>
  <c r="BJ12" i="1"/>
  <c r="BG12" i="1" s="1"/>
  <c r="BJ13" i="1"/>
  <c r="BG13" i="1" s="1"/>
  <c r="BJ14" i="1"/>
  <c r="BG14" i="1" s="1"/>
  <c r="BJ15" i="1"/>
  <c r="BG15" i="1" s="1"/>
  <c r="BJ16" i="1"/>
  <c r="BG16" i="1" s="1"/>
  <c r="BJ17" i="1"/>
  <c r="BG17" i="1" s="1"/>
  <c r="BJ18" i="1"/>
  <c r="BG18" i="1" s="1"/>
  <c r="BJ19" i="1"/>
  <c r="BG19" i="1" s="1"/>
  <c r="BJ10" i="1"/>
  <c r="BG10" i="1" s="1"/>
  <c r="BF11" i="1"/>
  <c r="BF12" i="1"/>
  <c r="BF13" i="1"/>
  <c r="BF14" i="1"/>
  <c r="BF15" i="1"/>
  <c r="BF16" i="1"/>
  <c r="BF17" i="1"/>
  <c r="BF18" i="1"/>
  <c r="BF19" i="1"/>
  <c r="BF10" i="1"/>
  <c r="C19" i="1"/>
  <c r="C18" i="1"/>
  <c r="C17" i="1"/>
  <c r="C16" i="1"/>
  <c r="C15" i="1"/>
  <c r="C14" i="1"/>
  <c r="C13" i="1"/>
  <c r="C12" i="1"/>
  <c r="C11" i="1"/>
  <c r="C10" i="1"/>
  <c r="K22" i="1"/>
  <c r="BG24" i="1"/>
  <c r="BG25" i="1"/>
  <c r="BG27" i="1"/>
  <c r="BG28" i="1"/>
  <c r="BG29" i="1"/>
  <c r="BG31" i="1"/>
  <c r="BG32" i="1"/>
  <c r="K23" i="1"/>
  <c r="K26" i="1" s="1"/>
  <c r="BL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Z10" i="1"/>
  <c r="AY10" i="1"/>
  <c r="O10" i="1" s="1"/>
  <c r="Q10" i="1" s="1"/>
  <c r="BG30" i="1" l="1"/>
  <c r="BG26" i="1"/>
  <c r="BF23" i="1"/>
  <c r="BF32" i="1"/>
  <c r="BF31" i="1"/>
  <c r="BF30" i="1"/>
  <c r="BF29" i="1"/>
  <c r="BF28" i="1"/>
  <c r="BF27" i="1"/>
  <c r="BF26" i="1"/>
  <c r="BF25" i="1"/>
  <c r="BF24" i="1"/>
  <c r="BG23" i="1"/>
  <c r="BX10" i="1"/>
  <c r="BF20" i="1"/>
  <c r="C28" i="1" s="1"/>
  <c r="K24" i="1"/>
  <c r="T10" i="1"/>
  <c r="W10" i="1" s="1"/>
  <c r="G11" i="1"/>
  <c r="O11" i="1"/>
  <c r="BX11" i="1" s="1"/>
  <c r="CK10" i="1" l="1"/>
  <c r="K25" i="1" s="1"/>
  <c r="G12" i="1"/>
  <c r="Q11" i="1"/>
  <c r="T11" i="1" s="1"/>
  <c r="W11" i="1" s="1"/>
  <c r="G13" i="1" l="1"/>
  <c r="O12" i="1"/>
  <c r="BX12" i="1" l="1"/>
  <c r="Q12" i="1"/>
  <c r="T12" i="1" s="1"/>
  <c r="W12" i="1" s="1"/>
  <c r="G14" i="1"/>
  <c r="O13" i="1"/>
  <c r="BX13" i="1" s="1"/>
  <c r="Q13" i="1" l="1"/>
  <c r="T13" i="1" s="1"/>
  <c r="W13" i="1" s="1"/>
  <c r="G15" i="1"/>
  <c r="O14" i="1"/>
  <c r="BX14" i="1" s="1"/>
  <c r="Q14" i="1" l="1"/>
  <c r="T14" i="1" s="1"/>
  <c r="W14" i="1" s="1"/>
  <c r="G16" i="1"/>
  <c r="O15" i="1"/>
  <c r="BX15" i="1" s="1"/>
  <c r="Q15" i="1" l="1"/>
  <c r="T15" i="1" s="1"/>
  <c r="W15" i="1" s="1"/>
  <c r="G17" i="1"/>
  <c r="O16" i="1"/>
  <c r="BX16" i="1" s="1"/>
  <c r="Q16" i="1" l="1"/>
  <c r="T16" i="1" s="1"/>
  <c r="W16" i="1" s="1"/>
  <c r="G18" i="1"/>
  <c r="O17" i="1"/>
  <c r="BX17" i="1" s="1"/>
  <c r="Q17" i="1" l="1"/>
  <c r="T17" i="1" s="1"/>
  <c r="W17" i="1" s="1"/>
  <c r="G19" i="1"/>
  <c r="O18" i="1"/>
  <c r="BX18" i="1" s="1"/>
  <c r="Q18" i="1" l="1"/>
  <c r="T18" i="1" s="1"/>
  <c r="W18" i="1" s="1"/>
  <c r="O19" i="1"/>
  <c r="Q19" i="1"/>
  <c r="T19" i="1" s="1"/>
  <c r="W19" i="1" s="1"/>
  <c r="W23" i="1" s="1"/>
  <c r="BX19" i="1" l="1"/>
  <c r="BT10" i="1" s="1"/>
  <c r="BU10" i="1" l="1"/>
  <c r="CG10" i="1" s="1"/>
  <c r="CC10" i="1"/>
  <c r="BT11" i="1" s="1"/>
  <c r="CD11" i="1" s="1"/>
  <c r="BT12" i="1" s="1"/>
  <c r="BU11" i="1" l="1"/>
  <c r="CG11" i="1" s="1"/>
  <c r="CJ11" i="1" s="1"/>
  <c r="CJ10" i="1"/>
  <c r="CI10" i="1"/>
  <c r="CH10" i="1" s="1"/>
  <c r="CC12" i="1"/>
  <c r="BT13" i="1" s="1"/>
  <c r="BU12" i="1"/>
  <c r="CG12" i="1" s="1"/>
  <c r="CI11" i="1" l="1"/>
  <c r="CH11" i="1" s="1"/>
  <c r="CJ12" i="1"/>
  <c r="CI12" i="1" s="1"/>
  <c r="BU13" i="1"/>
  <c r="CG13" i="1" s="1"/>
  <c r="CD13" i="1"/>
  <c r="BT14" i="1" s="1"/>
  <c r="CH12" i="1" l="1"/>
  <c r="CJ13" i="1"/>
  <c r="CI13" i="1" s="1"/>
  <c r="CH13" i="1" s="1"/>
  <c r="BU14" i="1"/>
  <c r="CG14" i="1" s="1"/>
  <c r="CC14" i="1"/>
  <c r="BT15" i="1" s="1"/>
  <c r="CJ14" i="1" l="1"/>
  <c r="CI14" i="1"/>
  <c r="CH14" i="1" s="1"/>
  <c r="BU15" i="1"/>
  <c r="CG15" i="1" s="1"/>
  <c r="CD15" i="1"/>
  <c r="BT16" i="1" s="1"/>
  <c r="CJ15" i="1" l="1"/>
  <c r="CI15" i="1"/>
  <c r="CH15" i="1" s="1"/>
  <c r="BU16" i="1"/>
  <c r="CG16" i="1" s="1"/>
  <c r="CC16" i="1"/>
  <c r="BT17" i="1" s="1"/>
  <c r="CJ16" i="1" l="1"/>
  <c r="CI16" i="1"/>
  <c r="CH16" i="1" s="1"/>
  <c r="BU17" i="1"/>
  <c r="CG17" i="1" s="1"/>
  <c r="CD17" i="1"/>
  <c r="BT18" i="1" s="1"/>
  <c r="CJ17" i="1" l="1"/>
  <c r="CI17" i="1" s="1"/>
  <c r="CH17" i="1" s="1"/>
  <c r="BU18" i="1"/>
  <c r="CG18" i="1" s="1"/>
  <c r="CC18" i="1"/>
  <c r="BT19" i="1" s="1"/>
  <c r="CJ18" i="1" l="1"/>
  <c r="CI18" i="1"/>
  <c r="CH18" i="1" s="1"/>
  <c r="BU19" i="1"/>
  <c r="CG19" i="1" s="1"/>
  <c r="CD19" i="1"/>
  <c r="CJ19" i="1" l="1"/>
  <c r="CI19" i="1"/>
  <c r="CH19" i="1" s="1"/>
</calcChain>
</file>

<file path=xl/sharedStrings.xml><?xml version="1.0" encoding="utf-8"?>
<sst xmlns="http://schemas.openxmlformats.org/spreadsheetml/2006/main" count="138" uniqueCount="120">
  <si>
    <t>&gt;&gt;</t>
  </si>
  <si>
    <t>1)</t>
  </si>
  <si>
    <t>Visit the site below:</t>
  </si>
  <si>
    <t>http://www.spreadsheetweb.com/getting_started.htm</t>
  </si>
  <si>
    <t>2)</t>
  </si>
  <si>
    <t>https://www4.spreadsheetweb.com/SpreadsheetWEB//</t>
  </si>
  <si>
    <t>Login to page with your new account information.</t>
  </si>
  <si>
    <t>3)</t>
  </si>
  <si>
    <t>In order to see more online applications created with PSW you can check the link below:</t>
  </si>
  <si>
    <t>http://www.spreadsheetweb.com/demos.htm</t>
  </si>
  <si>
    <t>Copyright (c) 2009 Pagos, Inc. http://www.pagos.com/</t>
  </si>
  <si>
    <t># of Units Entering The Process</t>
  </si>
  <si>
    <t>Scrap</t>
  </si>
  <si>
    <t>Rework</t>
  </si>
  <si>
    <t>Total # of Defects</t>
  </si>
  <si>
    <t>Defects per Unit (DPU)</t>
  </si>
  <si>
    <t>First Pass Yield (FPY)</t>
  </si>
  <si>
    <t>Rolled Throughput Yield (RTY)</t>
  </si>
  <si>
    <t>Nb out of Step / Nb into Step</t>
  </si>
  <si>
    <t xml:space="preserve">  Units Entering the Serial Process Steps:</t>
  </si>
  <si>
    <t xml:space="preserve">  Total Number of Scraps:</t>
  </si>
  <si>
    <t xml:space="preserve">  Total Number of Reworked Units:</t>
  </si>
  <si>
    <t xml:space="preserve">  Total Number of Defects:</t>
  </si>
  <si>
    <t xml:space="preserve">  Units Leaving the Serial Process Steps:</t>
  </si>
  <si>
    <t xml:space="preserve">  Rolled Throughput Yield (RTY) of the System:</t>
  </si>
  <si>
    <t xml:space="preserve">  (probability that a unit can pass through a process without defects)</t>
  </si>
  <si>
    <t xml:space="preserve">  Number of Process Steps:</t>
  </si>
  <si>
    <t xml:space="preserve">  Yield Calculation Method:</t>
  </si>
  <si>
    <t>UEsFBgAAAAAAAAAAAAAAAAAAAAAAAA%3d%3d</t>
  </si>
  <si>
    <t xml:space="preserve">  Observations</t>
  </si>
  <si>
    <t>scraps</t>
  </si>
  <si>
    <t>add</t>
  </si>
  <si>
    <t>index</t>
  </si>
  <si>
    <t>scrap</t>
  </si>
  <si>
    <t>rework</t>
  </si>
  <si>
    <t>defects</t>
  </si>
  <si>
    <t>total</t>
  </si>
  <si>
    <t>Exponential Approach, exp(-DPU)</t>
  </si>
  <si>
    <t>ROLLED THROUGHPUT YIELD AND PARETO ANALYSIS OF DEFECTIONS</t>
  </si>
  <si>
    <t>Your Rolling Throughput Yield Analysis is ready to use. Following steps are for online use.</t>
  </si>
  <si>
    <t>You will only need the username and password to create your Rolling Throughput Yield Analysis.</t>
  </si>
  <si>
    <t>Click "Add Web Application" to upload this file. Your Rolling Throughput Yield Analysis will be created automatically.</t>
  </si>
  <si>
    <t>You can simply use the Rolling Throughput Yield Analysis from that link or place it on your website.</t>
  </si>
  <si>
    <t>Your Rolling Throughput Yield Analysis will look like:</t>
  </si>
  <si>
    <t>Initially, select the number of steps included in your process.</t>
  </si>
  <si>
    <t>2 methods for evaluating the RTY is available in this template.</t>
  </si>
  <si>
    <t>Follow the steps to enable your Rolling Throughput Yield (RTY) Analysis.</t>
  </si>
  <si>
    <t>a)</t>
  </si>
  <si>
    <t xml:space="preserve">This approach simply evaluates RTY by dividing the total number of non-defective items (also excluding the reworked items) to total </t>
  </si>
  <si>
    <t>number of items entering the process step.</t>
  </si>
  <si>
    <t xml:space="preserve">RTY = </t>
  </si>
  <si>
    <t>Number of nondefective items going out of the step</t>
  </si>
  <si>
    <t>Number of items entering the step</t>
  </si>
  <si>
    <t>b)</t>
  </si>
  <si>
    <t>Second approach uses an exponential approximation. RTY is calculated by the formula below:</t>
  </si>
  <si>
    <t>e</t>
  </si>
  <si>
    <t>,where</t>
  </si>
  <si>
    <t xml:space="preserve">DPU = </t>
  </si>
  <si>
    <t>Number of Scraps + Number of Reworked Items</t>
  </si>
  <si>
    <t>You can select the desired method using the dropdown list on "RTY" sheet.</t>
  </si>
  <si>
    <t>This template can be used for evaluating and analyzing rolling throuhput yield of a process containing up to 10 serial steps.</t>
  </si>
  <si>
    <t>Finally, enter the number of units entering the system and defection observations.</t>
  </si>
  <si>
    <t>4)</t>
  </si>
  <si>
    <t>5)</t>
  </si>
  <si>
    <t>6)</t>
  </si>
  <si>
    <t>http://www1.spreadsheetweb.com/SpreadSheetWEB/Output.aspx?ApplicationId=15fa2255-0384-4b75-9851-44ee7df14961</t>
  </si>
  <si>
    <t xml:space="preserve"> %3c%3fxml+version%3d%221.0%22+encoding%3d%22utf-16%22%3f%3e%0d%0a%3cWizardSettings+xmlns%3axsi%3d%22http%3a%2f%2fwww.w3.org%2f2001%2fXMLSchema-instance%22+xmlns%3axsd%3d%22http%3a%2f%2fwww.w3.org%2f2001%2fXMLSchema%22%3e%0d%0a++%3cCss%3e%0a.Class352%7bfont-family%3a+Calibri%3b+font-size%3a11pt%3b+color%3aBlack%3btext-decoration%3anone%3bborder%3a+0.5pt++None++Black+%3bbackground-color%3aWhite%3b+text-align%3aleft%3bvertical-align%3abottom%3b%7d%0a.Class353%7bfont-family%3a+Calibri%3b+font-size%3a14pt%3b+color%3a%231D1B11%3bfont-weight%3a+bold%3btext-decoration%3anone%3bborder%3a+0.5pt++None++Black+%3bbackground-color%3aWhite%3b+text-align%3acenter%3bvertical-align%3amiddle%3b%7d%0a.Class354%7bfont-family%3a+Calibri%3b+font-size%3a14pt%3b+color%3a%231D1B11%3bfont-weight%3a+bold%3btext-decoration%3anone%3bborder%3a+0.5pt++None++Black+%3bbackground-color%3aWhite%3b+text-align%3aleft%3bvertical-align%3amiddle%3b%7d%0a.Class355%7bfont-family%3a+Calibri%3b+font-size%3a11pt%3b+color%3aBlack%3btext-decoration%3anone%3bborder%3a+0.5pt++None++Black+%3bbackground-color%3aWhite%3b+text-align%3aleft%3bvertical-align%3amiddle%3b%7d%0a.Class356%7bfont-family%3a+Calibri%3b+font-size%3a11pt%3b+color%3aBlack%3btext-decoration%3anone%3bborder-bottom-style%3a+Solid+%3bborder-width%3a+0.5pt+%3bborder-top-color%3a+Black+%3bborder-left-color%3a+Black+%3bborder-right-color%3a+Black+%3bborder-bottom-color%3a+%234F6228+%3bbackground-color%3aWhite%3b+text-align%3aleft%3bvertical-align%3amiddle%3b%7d%0a.Class357%7bfont-family%3a+Calibri%3b+font-size%3a11pt%3b+color%3aBlack%3btext-decoration%3anone%3bborder-right-style%3a+Solid+%3bborder-width%3a+0.5pt+%3bborder-top-color%3a+Black+%3bborder-left-color%3a+Black+%3bborder-right-color%3a+%234F6228+%3bborder-bottom-color%3a+Black+%3bbackground-color%3aWhite%3b+text-align%3aleft%3bvertical-align%3abottom%3b%7d%0a.Class358%7bfont-family%3a+Calibri%3b+font-size%3a11pt%3b+color%3aBlack%3btext-decoration%3anone%3bborder%3a+0.5pt++Solid++%234F6228+%3bbackground-color%3a%23EEECE1%3b+text-align%3aleft%3bvertical-align%3amiddle%3b%7d%0a.Class359%7bfont-family%3a+Calibri%3b+font-size%3a11pt%3b+color%3aBlack%3btext-decoration%3anone%3bborder-top-style%3a+Solid+%3bborder-left-style%3a+Solid+%3bborder-bottom-style%3a+Solid+%3bborder-width%3a+0.5pt+%3bborder-top-color%3a+%234F6228+%3bborder-left-color%3a+%234F6228+%3bborder-right-color%3a+Black+%3bborder-bottom-color%3a+%234F6228+%3bbackground-color%3aWhite%3b+text-align%3acenter%3bvertical-align%3amiddle%3b%7d%0a.Class360%7bfont-family%3a+Calibri%3b+font-size%3a11pt%3b+color%3aBlack%3btext-decoration%3anone%3bborder-left-style%3a+Solid+%3bborder-width%3a+0.5pt+%3bborder-top-color%3a+Black+%3bborder-left-color%3a+%234F6228+%3bborder-right-color%3a+Black+%3bborder-bottom-color%3a+Black+%3bbackground-color%3aWhite%3b+text-align%3aleft%3bvertical-align%3amiddle%3b%7d%0a.Class361%7bfont-family%3a+Calibri%3b+font-size%3a11pt%3b+color%3aBlack%3btext-decoration%3anone%3bborder-right-style%3a+Solid+%3bborder-width%3a+0.5pt+%3bborder-top-color%3a+Black+%3bborder-left-color%3a+Black+%3bborder-right-color%3a+%234F6228+%3bborder-bottom-color%3a+Black+%3bbackground-color%3aWhite%3b+text-align%3aleft%3bvertical-align%3amiddle%3b%7d%0a.Class362%7bfont-family%3a+Calibri%3b+font-size%3a11pt%3b+color%3aBlack%3btext-decoration%3anone%3bborder-top-style%3a+Solid+%3bborder-left-style%3a+Solid+%3bborder-bottom-style%3a+Solid+%3bborder-width%3a+0.5pt+%3bborder-top-color%3a+%234F6228+%3bborder-left-color%3a+%234F6228+%3bborder-right-color%3a+Black+%3bborder-bottom-color%3a+%234F6228+%3bbackground-color%3a%23EEECE1%3b+text-align%3aleft%3bvertical-align%3amiddle%3b%7d%0a.Class363%7bfont-family%3a+Calibri%3b+font-size%3a11pt%3b+color%3aBlack%3btext-decoration%3anone%3bborder-top-style%3a+Solid+%3bborder-width%3a+0.5pt+%3bborder-top-color%3a+%234F6228+%3bborder-left-color%3a+Black+%3bborder-right-color%3a+Black+%3bborder-bottom-color%3a+Black+%3bbackground-color%3aWhite%3b+text-align%3aleft%3bvertical-align%3amiddle%3b%7d%0a.Class364%7bfont-family%3a+Calibri%3b+font-size%3a11pt%3b+color%3aBlack%3btext-decoration%3anone%3bborder-bottom-style%3a+Solid+%3bborder-width%3a+0.5pt+%3bborder-top-color%3a+Black+%3bborder-left-color%3a+Black+%3bborder-right-color%3a+Black+%3bborder-bottom-color%3a+%234F6228+%3bbackground-color%3aWhite%3b+text-align%3acenter%3bvertical-align%3amiddle%3b%7d%0a.Class365%7bfont-family%3a+Calibri%3b+font-size%3a11pt%3b+color%3aWhite%3bfont-weight%3a+bold%3btext-decoration%3anone%3bborder-top-style%3a+Solid+%3bborder-left-style%3a+Solid+%3bborder-right-style%3a+Solid+%3bborder-width%3a+0.5pt+%3bborder-top-color%3a+%234F6228+%3bborder-left-color%3a+%234F6228+%3bborder-right-color%3a+%234F6228+%3bborder-bottom-color%3a+Black+%3bbackground-color%3a%23376091%3b+text-align%3aleft%3bvertical-align%3amiddle%3b%7d%0a.Class366%7bfont-family%3a+Calibri%3b+font-size%3a11pt%3b+color%3aWhite%3btext-decoration%3anone%3bborder-top-style%3a+Solid+%3bborder-left-style%3a+Solid+%3bborder-right-style%3a+Solid+%3bborder-width%3a+0.5pt+%3bborder-top-color%3a+%234F6228+%3bborder-left-color%3a+%234F6228+%3bborder-right-color%3a+%234F6228+%3bborder-bottom-color%3a+Black+%3bbackground-color%3a%23376091%3b+text-align%3acenter%3bvertical-align%3amiddle%3b%7d%0a.Class367%7bfont-family%3a+Calibri%3b+font-size%3a11pt%3b+color%3aBlack%3btext-decoration%3anone%3bborder-left-style%3a+Solid+%3bborder-width%3a+0.5pt+%3bborder-top-color%3a+Black+%3bborder-left-color%3a+%234F6228+%3bborder-right-color%3a+Black+%3bborder-bottom-color%3a+Black+%3bbackground-color%3aWhite%3b+text-align%3aleft%3bvertical-align%3abottom%3b%7d%0a.Class368%7bfont-family%3a+Calibri%3b+font-size%3a11pt%3b+color%3aBlack%3btext-decoration%3anone%3bborder-style%3a+Solid+%3bborder-top-width%3a+1.5pt+%3bborder-left-width%3a+0.5pt+%3bborder-right-width%3a+0.5pt+%3bborder-bottom-width%3a+0.5pt+%3bborder-color%3a+%234F6228+%3bbackground-color%3a%23DBE5F1%3b+text-align%3aleft%3bvertical-align%3amiddle%3b%7d%0a.Class369%7bfont-family%3a+Calibri%3b+font-size%3a11pt%3b+color%3aBlack%3btext-decoration%3anone%3bborder-style%3a+Solid+%3bborder-top-width%3a+1.5pt+%3bborder-left-width%3a+0.5pt+%3bborder-right-width%3a+0.5pt+%3bborder-bottom-width%3a+0.5pt+%3bborder-color%3a+%234F6228+%3bbackground-color%3aWhite%3b+text-align%3acenter%3bvertical-align%3amiddle%3b%7d%0a.Class370%7bfont-family%3a+Calibri%3b+font-size%3a11pt%3b+color%3a%23974807%3bfont-weight%3a+bold%3btext-decoration%3anone%3bborder-style%3a+Solid+%3bborder-top-width%3a+1.5pt+%3bborder-left-width%3a+0.5pt+%3bborder-right-width%3a+0.5pt+%3bborder-bottom-width%3a+0.5pt+%3bborder-color%3a+%234F6228+%3bbackground-color%3a%23DBE5F1%3b+text-align%3acenter%3bvertical-align%3amiddle%3b%7d%0a.Class371%7bfont-family%3a+Calibri%3b+font-size%3a11pt%3b+color%3aBlack%3btext-decoration%3anone%3bborder-style%3a+Solid+%3bborder-top-width%3a+1.5pt+%3bborder-left-width%3a+0.5pt+%3bborder-right-width%3a+0.5pt+%3bborder-bottom-width%3a+0.5pt+%3bborder-color%3a+%234F6228+%3bbackground-color%3a%23DBE5F1%3b+text-align%3acenter%3bvertical-align%3amiddle%3b%7d%0a.Class372%7bfont-family%3a+Calibri%3b+font-size%3a11pt%3b+color%3a%23376091%3bfont-weight%3a+bold%3btext-decoration%3anone%3bborder-style%3a+Solid+%3bborder-top-width%3a+1.5pt+%3bborder-left-width%3a+0.5pt+%3bborder-right-width%3a+0.5pt+%3bborder-bottom-width%3a+0.5pt+%3bborder-color%3a+%234F6228+%3bbackground-color%3a%23DBE5F1%3b+text-align%3acenter%3bvertical-align%3amiddle%3b%7d%0a.Class373%7bfont-family%3a+Calibri%3b+font-size%3a11pt%3b+color%3a%23953735%3bfont-weight%3a+bold%3btext-decoration%3anone%3bborder-style%3a+Solid+%3bborder-top-width%3a+1.5pt+%3bborder-left-width%3a+0.5pt+%3bborder-right-width%3a+0.5pt+%3bborder-bottom-width%3a+0.5pt+%3bborder-color%3a+%234F6228+%3bbackground-color%3a%23DBE5F1%3b+text-align%3acenter%3bvertical-align%3amiddle%3b%7d%0a.Class374%7bfont-family%3a+Calibri%3b+font-size%3a11pt%3b+color%3a%23C00000%3btext-decoration%3anone%3bborder-left-style%3a+Solid+%3bborder-width%3a+0.5pt+%3bborder-top-color%3a+Black+%3bborder-left-color%3a+%234F6228+%3bborder-right-color%3a+Black+%3bborder-bottom-color%3a+Black+%3bbackground-color%3aWhite%3b+text-align%3aleft%3bvertical-align%3amiddle%3b%7d%0a.Class375%7bfont-family%3a+Calibri%3b+font-size%3a11pt%3b+color%3a%23C00000%3btext-decoration%3anone%3bborder%3a+0.5pt++None++Black+%3bbackground-color%3aWhite%3b+text-align%3aleft%3bvertical-align%3amiddle%3b%7d%0a.Class376%7bfont-family%3a+Calibri%3b+font-size%3a11pt%3b+color%3aBlack%3btext-decoration%3anone%3bborder%3a+0.5pt++None++Black+%3bbackground-color%3aWhite%3b+text-align%3acenter%3bvertical-align%3abottom%3b%7d%0a.Class377%7bfont-family%3a+Calibri%3b+font-size%3a11pt%3b+color%3aBlack%3btext-decoration%3anone%3bborder%3a+0.5pt++Solid++%234F6228+%3bbackground-color%3a%23C5D9F1%3b+text-align%3aleft%3bvertical-align%3amiddle%3b%7d%0a.Class378%7bfont-family%3a+Calibri%3b+font-size%3a11pt%3b+color%3aBlack%3btext-decoration%3anone%3bborder%3a+0.5pt++Solid++%234F6228+%3bbackground-color%3a%23C5D9F1%3b+text-align%3acenter%3bvertical-align%3amiddle%3b%7d%0a.Class379%7bfont-family%3a+Calibri%3b+font-size%3a11pt%3b+color%3aBlack%3btext-decoration%3anone%3bborder%3a+0.5pt++Solid++%234F6228+%3bbackground-color%3aWhite%3b+text-align%3acenter%3bvertical-align%3amiddle%3b%7d%0a.Class380%7bfont-family%3a+Calibri%3b+font-size%3a11pt%3b+color%3a%23974807%3bfont-weight%3a+bold%3btext-decoration%3anone%3bborder%3a+0.5pt++Solid++%234F6228+%3bbackground-color%3a%23C5D9F1%3b+text-align%3acenter%3bvertical-align%3amiddle%3b%7d%0a.Class381%7bfont-family%3a+Calibri%3b+font-size%3a11pt%3b+color%3a%23376091%3bfont-weight%3a+bold%3btext-decoration%3anone%3bborder%3a+0.5pt++Solid++%234F6228+%3bbackground-color%3a%23C5D9F1%3b+text-align%3acenter%3bvertical-align%3amiddle%3b%7d%0a.Class382%7bfont-family%3a+Calibri%3b+font-size%3a11pt%3b+color%3a%23953735%3bfont-weight%3a+bold%3btext-decoration%3anone%3bborder%3a+0.5pt++Solid++%234F6228+%3bbackground-color%3a%23C5D9F1%3b+text-align%3acenter%3bvertical-align%3amiddle%3b%7d%0a.Class383%7bfont-family%3a+Calibri%3b+font-size%3a11pt%3b+color%3aBlack%3btext-decoration%3anone%3bborder%3a+0.5pt++Solid++%234F6228+%3bbackground-color%3a%23DBE5F1%3b+text-align%3aleft%3bvertical-align%3amiddle%3b%7d%0a.Class384%7bfont-family%3a+Calibri%3b+font-size%3a11pt%3b+color%3aBlack%3btext-decoration%3anone%3bborder%3a+0.5pt++Solid++%234F6228+%3bbackground-color%3a%23DBE5F1%3b+text-align%3acenter%3bvertical-align%3amiddle%3b%7d%0a.Class385%7bfont-family%3a+Calibri%3b+font-size%3a11pt%3b+color%3a%23974807%3bfont-weight%3a+bold%3btext-decoration%3anone%3bborder%3a+0.5pt++Solid++%234F6228+%3bbackground-color%3a%23DBE5F1%3b+text-align%3acenter%3bvertical-align%3amiddle%3b%7d%0a.Class386%7bfont-family%3a+Calibri%3b+font-size%3a11pt%3b+color%3a%23376091%3bfont-weight%3a+bold%3btext-decoration%3anone%3bborder%3a+0.5pt++Solid++%234F6228+%3bbackground-color%3a%23DBE5F1%3b+text-align%3acenter%3bvertical-align%3amiddle%3b%7d%0a.Class387%7bfont-family%3a+Calibri%3b+font-size%3a11pt%3b+color%3a%23953735%3bfont-weight%3a+bold%3btext-decoration%3anone%3bborder%3a+0.5pt++Solid++%234F6228+%3bbackground-color%3a%23DBE5F1%3b+text-align%3acenter%3bvertical-align%3amiddle%3b%7d%0a.Class388%7bfont-family%3a+Calibri%3b+font-size%3a11pt%3b+color%3a%231D1B11%3btext-decoration%3anone%3bborder%3a+0.5pt++Solid++%234F6228+%3bbackground-color%3a%23DBE5F1%3b+text-align%3aleft%3bvertical-align%3amiddle%3b%7d%0a.Class389%7bfont-family%3a+Calibri%3b+font-size%3a11pt%3b+color%3a%231D1B11%3btext-decoration%3anone%3bborder%3a+0.5pt++Solid++%234F6228+%3bbackground-color%3a%23DBE5F1%3b+text-align%3acenter%3bvertical-align%3amiddle%3b%7d%0a.Class390%7bfont-family%3a+Calibri%3b+font-size%3a11pt%3b+color%3aBlack%3btext-decoration%3anone%3bborder-left-style%3a+Solid+%3bborder-right-style%3a+Solid+%3bborder-width%3a+0.5pt+%3bborder-top-color%3a+Black+%3bborder-left-color%3a+%234F6228+%3bborder-right-color%3a+%234F6228+%3bborder-bottom-color%3a+Black+%3bbackground-color%3aWhite%3b+text-align%3aleft%3bvertical-align%3amiddle%3b%7d%0a.Class391%7bfont-family%3a+Calibri%3b+font-size%3a11pt%3b+color%3aBlack%3btext-decoration%3anone%3bborder-top-style%3a+Solid+%3bborder-left-style%3a+Solid+%3bborder-width%3a+0.5pt+%3bborder-top-color%3a+%234F6228+%3bborder-left-color%3a+%234F6228+%3bborder-right-color%3a+Black+%3bborder-bottom-color%3a+Black+%3bbackground-color%3a%23EEECE1%3b+text-align%3aleft%3bvertical-align%3abottom%3b%7d%0a.Class392%7bfont-family%3a+Calibri%3b+font-size%3a11pt%3b+color%3aBlack%3btext-decoration%3anone%3bborder-top-style%3a+Solid+%3bborder-width%3a+0.5pt+%3bborder-top-color%3a+%234F6228+%3bborder-left-color%3a+Black+%3bborder-right-color%3a+Black+%3bborder-bottom-color%3a+Black+%3bbackground-color%3a%23EEECE1%3b+text-align%3aleft%3bvertical-align%3abottom%3b%7d%0a.Class393%7bfont-family%3a+Calibri%3b+font-size%3a11pt%3b+color%3aBlack%3btext-decoration%3anone%3bborder-top-style%3a+Solid+%3bborder-right-style%3a+Solid+%3bborder-width%3a+0.5pt+%3bborder-top-color%3a+%234F6228+%3bborder-left-color%3a+Black+%3bborder-right-color%3a+%234F6228+%3bborder-bottom-color%3a+Black+%3bbackground-color%3a%23EEECE1%3b+text-align%3aleft%3bvertical-align%3abottom%3b%7d%0a.Class394%7bfont-family%3a+Calibri%3b+font-size%3a11pt%3b+color%3a%231D1B11%3btext-decoration%3anone%3bborder%3a+0.5pt++Solid++%234F6228+%3bbackground-color%3a%23EEF3F8%3b+text-align%3aleft%3bvertical-align%3amiddle%3b%7d%0a.Class395%7bfont-family%3a+Calibri%3b+font-size%3a11pt%3b+color%3a%231D1B11%3btext-decoration%3anone%3bborder%3a+0.5pt++Solid++%234F6228+%3bbackground-color%3a%23EEF3F8%3b+text-align%3acenter%3bvertical-align%3amiddle%3b%7d%0a.Class396%7bfont-family%3a+Calibri%3b+font-size%3a11pt%3b+color%3aBlack%3btext-decoration%3anone%3bborder-left-style%3a+Solid+%3bborder-width%3a+0.5pt+%3bborder-top-color%3a+Black+%3bborder-left-color%3a+%234F6228+%3bborder-right-color%3a+Black+%3bborder-bottom-color%3a+Black+%3bbackground-color%3a%23EEECE1%3b+text-align%3aleft%3bvertical-align%3amiddle%3b%7d%0a.Class397%7bfont-family%3a+Calibri%3b+font-size%3a11pt%3b+color%3a%23953735%3bfont-weight%3a+bold%3btext-decoration%3anone%3bborder%3a+0.5pt++None++Black+%3bbackground-color%3a%23EEECE1%3b+text-align%3acenter%3bvertical-align%3amiddle%3b%7d%0a.Class398%7bfont-family%3a+Calibri%3b+font-size%3a10pt%3b+color%3aBlack%3btext-decoration%3anone%3bborder-left-style%3a+Solid+%3bborder-width%3a+0.5pt+%3bborder-top-color%3a+Black+%3bborder-left-color%3a+%234F6228+%3bborder-right-color%3a+Black+%3bborder-bottom-color%3a+Black+%3bbackground-color%3a%23EEECE1%3b+text-align%3aleft%3bvertical-align%3amiddle%3b%7d%0a.Class399%7bfont-family%3a+Calibri%3b+font-size%3a11pt%3b+color%3aBlack%3btext-decoration%3anone%3bborder-left-style%3a+Solid+%3bborder-bottom-style%3a+Solid+%3bborder-width%3a+0.5pt+%3bborder-top-color%3a+Black+%3bborder-left-color%3a+%234F6228+%3bborder-right-color%3a+Black+%3bborder-bottom-color%3a+%234F6228+%3bbackground-color%3a%23EEECE1%3b+text-align%3aleft%3bvertical-align%3amiddle%3b%7d%0a.Class400%7bfont-family%3a+Calibri%3b+font-size%3a11pt%3b+color%3aBlack%3btext-decoration%3anone%3bborder-bottom-style%3a+Solid+%3bborder-width%3a+0.5pt+%3bborder-top-color%3a+Black+%3bborder-left-color%3a+Black+%3bborder-right-color%3a+Black+%3bborder-bottom-color%3a+%234F6228+%3bbackground-color%3a%23EEECE1%3b+text-align%3aleft%3bvertical-align%3amiddle%3b%7d%0a.Class401%7bfont-family%3a+Calibri%3b+font-size%3a11pt%3b+color%3aBlack%3btext-decoration%3anone%3bborder-right-style%3a+Solid+%3bborder-bottom-style%3a+Solid+%3bborder-width%3a+0.5pt+%3bborder-top-color%3a+Black+%3bborder-left-color%3a+Black+%3bborder-right-color%3a+%234F6228+%3bborder-bottom-color%3a+%234F6228+%3bbackground-color%3a%23EEECE1%3b+text-align%3aleft%3bvertical-align%3amiddle%3b%7d%0a.Class402%7bfont-family%3a+Calibri%3b+font-size%3a11pt%3b+color%3a%23C00000%3bfont-weight%3a+bold%3btext-decoration%3anone%3bborder%3a+0.5pt++None++Black+%3bbackground-color%3aWhite%3b+text-align%3aleft%3bvertical-align%3abottom%3b%7d%3c%2fCss%3e%0d%0a++%3cCulture%3etr-TR%3c%2fCulture%3e%0d%0a++%3cMergedSavingCells+%2f%3e%0d%0a++%3cPageInputCells%3e%0d%0a++++%3cInputCellsCollection%3e%0d%0a++++++%3cInputCells%3e%0d%0a++++++++%3cCellCount%3e23%3c%2fCellCount%3e%0d%0a++++++++%3cCells%3e%0d%0a++++++++++%3cInputCell%3e%0d%0a++++++++++++%3cAddress%3e%3d'RTY'!%24H%245%3c%2fAddress%3e%0d%0a++++++++++++%3cListItemsAddress%3e%3d'RTY'!%24BI%2410%3a%24BI%2419%3c%2fListItemsAddress%3e%0d%0a++++++++++++%3cType%3e1%3c%2fType%3e%0d%0a++++++++++++%3cNameIndex%3e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10%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S%245%3c%2fAddress%3e%0d%0a++++++++++++%3cListItemsAddress%3e%3d'RTY'!%24BL%2411%3a%24BL%2412%3c%2fListItemsAddress%3e%0d%0a++++++++++++%3cType%3e1%3c%2fType%3e%0d%0a++++++++++++%3cNameIndex%3e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Nb+out+of+Step+%2f+Nb+into+Step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G%2410%3c%2fAddress%3e%0d%0a++++++++++++%3cListItemsAddress+%2f%3e%0d%0a++++++++++++%3cType%3e0%3c%2fType%3e%0d%0a++++++++++++%3cNameIndex%3e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2410%3c%2fAddress%3e%0d%0a++++++++++++%3cListItemsAddress+%2f%3e%0d%0a++++++++++++%3cType%3e0%3c%2fType%3e%0d%0a++++++++++++%3cNameIndex%3e3%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2410%3c%2fAddress%3e%0d%0a++++++++++++%3cListItemsAddress+%2f%3e%0d%0a++++++++++++%3cType%3e0%3c%2fType%3e%0d%0a++++++++++++%3cNameIndex%3e4%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2411%3c%2fAddress%3e%0d%0a++++++++++++%3cListItemsAddress+%2f%3e%0d%0a++++++++++++%3cType%3e0%3c%2fType%3e%0d%0a++++++++++++%3cNameIndex%3e5%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2411%3c%2fAddress%3e%0d%0a++++++++++++%3cListItemsAddress+%2f%3e%0d%0a++++++++++++%3cType%3e0%3c%2fType%3e%0d%0a++++++++++++%3cNameIndex%3e6%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2412%3c%2fAddress%3e%0d%0a++++++++++++%3cListItemsAddress+%2f%3e%0d%0a++++++++++++%3cType%3e0%3c%2fType%3e%0d%0a++++++++++++%3cNameIndex%3e7%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2412%3c%2fAddress%3e%0d%0a++++++++++++%3cListItemsAddress+%2f%3e%0d%0a++++++++++++%3cType%3e0%3c%2fType%3e%0d%0a++++++++++++%3cNameIndex%3e8%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2413%3c%2fAddress%3e%0d%0a++++++++++++%3cListItemsAddress+%2f%3e%0d%0a++++++++++++%3cType%3e0%3c%2fType%3e%0d%0a++++++++++++%3cNameIndex%3e9%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2413%3c%2fAddress%3e%0d%0a++++++++++++%3cListItemsAddress+%2f%3e%0d%0a++++++++++++%3cType%3e0%3c%2fType%3e%0d%0a++++++++++++%3cNameIndex%3e10%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2414%3c%2fAddress%3e%0d%0a++++++++++++%3cListItemsAddress+%2f%3e%0d%0a++++++++++++%3cType%3e0%3c%2fType%3e%0d%0a++++++++++++%3cNameIndex%3e11%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2414%3c%2fAddress%3e%0d%0a++++++++++++%3cListItemsAddress+%2f%3e%0d%0a++++++++++++%3cType%3e0%3c%2fType%3e%0d%0a++++++++++++%3cNameIndex%3e12%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</t>
  </si>
  <si>
    <t xml:space="preserve"> 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2415%3c%2fAddress%3e%0d%0a++++++++++++%3cListItemsAddress+%2f%3e%0d%0a++++++++++++%3cType%3e0%3c%2fType%3e%0d%0a++++++++++++%3cNameIndex%3e13%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2415%3c%2fAddress%3e%0d%0a++++++++++++%3cListItemsAddress+%2f%3e%0d%0a++++++++++++%3cType%3e0%3c%2fType%3e%0d%0a++++++++++++%3cNameIndex%3e14%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2416%3c%2fAddress%3e%0d%0a++++++++++++%3cListItemsAddress+%2f%3e%0d%0a++++++++++++%3cType%3e0%3c%2fType%3e%0d%0a++++++++++++%3cNameIndex%3e15%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2416%3c%2fAddress%3e%0d%0a++++++++++++%3cListItemsAddress+%2f%3e%0d%0a++++++++++++%3cType%3e0%3c%2fType%3e%0d%0a++++++++++++%3cNameIndex%3e16%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2417%3c%2fAddress%3e%0d%0a++++++++++++%3cListItemsAddress+%2f%3e%0d%0a++++++++++++%3cType%3e0%3c%2fType%3e%0d%0a++++++++++++%3cNameIndex%3e17%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2417%3c%2fAddress%3e%0d%0a++++++++++++%3cListItemsAddress+%2f%3e%0d%0a++++++++++++%3cType%3e0%3c%2fType%3e%0d%0a++++++++++++%3cNameIndex%3e18%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2418%3c%2fAddress%3e%0d%0a++++++++++++%3cListItemsAddress+%2f%3e%0d%0a++++++++++++%3cType%3e0%3c%2fType%3e%0d%0a++++++++++++%3cNameIndex%3e19%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2418%3c%2fAddress%3e%0d%0a++++++++++++%3cListItemsAddress+%2f%3e%0d%0a++++++++++++%3cType%3e0%3c%2fType%3e%0d%0a++++++++++++%3cNameIndex%3e20%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K%2419%3c%2fAddress%3e%0d%0a++++++++++++%3cListItemsAddress+%2f%3e%0d%0a++++++++++++%3cType%3e0%3c%2fType%3e%0d%0a++++++++++++%3cNameIndex%3e21%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RTY'!%24M%2419%3c%2fAddress%3e%0d%0a++++++++++++%3cListItemsAddress+%2f%3e%0d%0a++++++++++++%3cType%3e0%3c%2fType%3e%0d%0a++++++++++++%3cNameIndex%3e22%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%3c%2fCells%3e%0d%0a++++++%3c%2fInputCells%3e%0d%0a++++%3c%2fInputCellsCollection%3e%0d%0a++%3c%2fPageInputCells%3e%0d%0a++%3cPageLayouts%3e%0d%0a++++%3cIsTabsVisible%3etrue%3c%2fIsTabsVisible%3e%0d%0a++++%3cPageLayoutCollection%3e%0d%0a++++++%3cPageLayout%3e%0d%0a++++++++%3c_transferRecordOwnerShipValue+%2f%3e%0d%0a++++++++%3cIndex%3e0%3c%2fIndex%3e%0d%0a++++++++%3cIsPageHidingEnabled%3efalse%3c%2fIsPageHidingEnabled%3e%0d%0a++++++++%3cIsPageVisible%3etrue%3c%2fIsPageVisible%3e%0d%0a++++++++%3cOrder%3e0%3c%2fOrder%3e%0d%0a++++++++%3cFileName%3e1.+RTY%3c%2fFileName%3e%0d%0a++++++++%3cIsAjaxEnabled%3efalse%3c%2fIsAjaxEnabled%3e%0d%0a++++++++%3cRecipient%3eEnter+e-mail+address+here.%3c%2fRecipient%3e%0d%0a++++++++%3cLocation%3eBottom%3c%2fLocation%3e%0d%0a++++++++%3cAlignment%3eCenter%3c%2fAlignment%3e%0d%0a++++++++%3cAutoResponseEmail%3eFalse%3c%2fAutoResponseEmail%3e%0d%0a++++++++%3cNotificationEmail%3eFalse%3c%2fNotificationEmail%3e%0d%0a++++++++%3cPageForwarding%3eFalse%3c%2fPageForwarding%3e%0d%0a++++++++%3cPageForwardingCustomPage%3eFalse%3c%2fPageForwardingCustomPage%3e%0d%0a++++++++%3cPageForwardingIsExternalURL%3eFalse%3c%2fPageForwardingIsExternalURL%3e%0d%0a++++++++%3cIsSaveButtonEnabledByCellValue%3efalse%3c%2fIsSaveButtonEnabledByCellValue%3e%0d%0a++++++++%3cIsSaveButtonEnabled%3efalse%3c%2fIsSaveButtonEnabled%3e%0d%0a++++++++%3cPageForwardingExternalURL%3eNone%3c%2fPageForwardingExternalURL%3e%0d%0a++++++++%3cControls%3e%0d%0a++++++++++%3cPageControl%3e%0d%0a++++++++++++%3cEnabled%3etrue%3c%2fEnabled%3e%0d%0a++++++++++++%3cType%3eCalculate%3c%2fType%3e%0d%0a++++++++++++%3cOrder%3e0%3c%2fOrder%3e%0d%0a++++++++++++%3cCellLink%3e%3d'RTY'!%24C%247%3c%2fCellLink%3e%0d%0a++++++++++++%3cName%3eCalculate%3c%2fName%3e%0d%0a++++++++++%3c%2fPageControl%3e%0d%0a++++++++++%3cPageControl%3e%0d%0a++++++++++++%3cEnabled%3efalse%3c%2fEnabled%3e%0d%0a++++++++++++%3cType%3eReset%3c%2fType%3e%0d%0a++++++++++++%3cOrder%3e1%3c%2fOrder%3e%0d%0a++++++++++++%3cCellLink%3eDEFAULT%3c%2fCellLink%3e%0d%0a++++++++++++%3cName%3eReset%3c%2fName%3e%0d%0a++++++++++%3c%2fPageControl%3e%0d%0a++++++++++%3cPageControl%3e%0d%0a++++++++++++%3cEnabled%3efalse%3c%2fEnabled%3e%0d%0a++++++++++++%3cType%3eSend+Results%3c%2fType%3e%0d%0a++++++++++++%3cOrder%3e2%3c%2fOrder%3e%0d%0a++++++++++++%3cCellLink%3eDEFAULT%3c%2fCellLink%3e%0d%0a++++++++++++%3cName%3eSubmit%3c%2fName%3e%0d%0a++++++++++%3c%2fPageControl%3e%0d%0a++++++++++%3cPageControl%3e%0d%0a++++++++++++%3cEnabled%3efalse%3c%2fEnabled%3e%0d%0a++++++++++++%3cType%3eSave%3c%2fType%3e%0d%0a++++++++++++%3cOrder%3e3%3c%2fOrder%3e%0d%0a++++++++++++%3cCellLink%3eDEFAULT%3c%2fCellLink%3e%0d%0a++++++++++++%3cName%3eSave%3c%2fName%3e%0d%0a++++++++++%3c%2fPageControl%3e%0d%0a++++++++++%3cPageControl%3e%0d%0a++++++++++++%3cEnabled%3efalse%3c%2fEnabled%3e%0d%0a++++++++++++%3cType%3eBack%3c%2fType%3e%0d%0a++++++++++++%3cOrder%3e5%3c%2fOrder%3e%0d%0a++++++++++++%3cCellLink%3eDEFAULT%3c%2fCellLink%3e%0d%0a++++++++++++%3cName%3eBack%3c%2fName%3e%0d%0a++++++++++%3c%2fPageControl%3e%0d%0a++++++++++%3cPageControl%3e%0d%0a++++++++++++%3cEnabled%3efalse%3c%2fEnabled%3e%0d%0a++++++++++++%3cType%3eNext%3c%2fType%3e%0d%0a++++++++++++%3cOrder%3e4%3c%2fOrder%3e%0d%0a++++++++++++%3cCellLink%3eDEFAULT%3c%2fCellLink%3e%0d%0a++++++++++++%3cName%3eNext%3c%2fName%3e%0d%0a++++++++++%3c%2fPageControl%3e%0d%0a++++++++%3c%2fControls%3e%0d%0a++++++++%3cCellAlignment%3etrue%3c%2fCellAlignment%3e%0d%0a++++++++%3cFont%3etrue%3c%2fFont%3e%0d%0a++++++++%3cBorder%3etrue%3c%2fBorder%3e%0d%0a++++++++%3cColor%3etrue%3c%2fColor%3e%0d%0a++++++++%3cImages%3etrue%3c%2fImages%3e%0d%0a++++++++%3cCharts%3etrue%3c%2fCharts%3e%0d%0a++++++++%3cPivots%3etrue%3c%2fPivots%3e%0d%0a++++++++%3cFormControls%3etrue%3c%2fFormControls%3e%0d%0a++++++++%3cChangeRecordStatus%3efalse%3c%2fChangeRecordStatus%3e%0d%0a++++++++%3cRecordStatusValue+%2f%3e%0d%0a++++++++%3cTransferRecordOwnership%3efalse%3c%2fTransferRecordOwnership%3e%0d%0a++++++++%3cTransferRecordOwnershipValue+%2f%3e%0d%0a++++++%3c%2fPageLayout%3e%0d%0a++++%3c%2fPageLayoutCollection%3e%0d%0a++++%3cInitialPageIndex%3e0%3c%2fInitialPageIndex%3e%0d%0a++++%3cApplicationName%3erty1%3c%2fApplicationName%3e%0d%0a++%3c%2fPageLayouts%3e%0d%0a++%3cSavingCells%3e%0d%0a++++%3cCellCount%3e0%3c%2fCellCount%3e%0d%0a++%3c%2fSavingCells%3e%0d%0a++%3cTables%3e%0d%0a++++%3cTableCollection%3e%0d%0a++++++%3cTable%3e%0d%0a++++++++%3cAddress%3e%3d'RTY'!%24B%241%3a%24AQ%2445%3c%2fAddress%3e%0d%0a++++++++%3cName%3ePSWOutput_0%3c%2fName%3e%0d%0a++++++++%3cColumnWidths%3e24.75-24.75-24.75-24.75-24.75-24.75-24.75-24.75-24.75-24.75-24.75-24.75-24.75-24.75-24.75-24.75-24.75-24.75-24.75-24.75-24.75-24.75-24.75-24.75-24.75-24.75-24.75-24.75-24.75-24.75-24.75-24.75-24.75-24.75-24.75-24.75-24.75-24.75-24.75-24.75-24.75-24.75%3c%2fColumnWidths%3e%0d%0a++++++++%3cRowCount%3e45%3c%2fRowCount%3e%0d%0a++++++++%3cWidth%3e1039.5%3c%2fWidth%3e%0d%0a++++++++%3cInputItemCount%3e23%3c%2fInputItemCount%3e%0d%0a++++++++%3cTRs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</t>
  </si>
  <si>
    <t xml:space="preserve"> rapText%3e%0d%0a++++++++++++++++%3cFontSize%3e11%3c%2fFontSize%3e%0d%0a++++++++++++++++%3cX%3e14%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353%3c%2fStyle%3e%0d%0a++++++++++++++++%3cMerge%3eTrue%3c%2fMerge%3e%0d%0a++++++++++++++++%3cRowSpan+%2f%3e%0d%0a++++++++++++++++%3cColSpan%3e24%3c%2fColSpan%3e%0d%0a++++++++++++++++%3cFormat%3eGeneral%3c%2fFormat%3e%0d%0a++++++++++++++++%3cWidth%3e594%3c%2fWidth%3e%0d%0a++++++++++++++++%3cText%3eROLLED+THROUGHPUT+YIELD+AND+PARETO+ANALYSIS+OF+DEFECTIONS%3c%2fText%3e%0d%0a++++++++++++++++%3cHeight%3e18.75%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2%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26%3c%2fX%3e%0d%0a++++++++++++++++%3cY%3e2%3c%2fY%3e%0d%0a++++++++++++++++%3cImages+%2f%3e%0</t>
  </si>
  <si>
    <t xml:space="preserve"> 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27%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28%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29%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30%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31%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32%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14%3c%2fFontSize%3e%0d%0a++++++++++++++++%3cX%3e33%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</t>
  </si>
  <si>
    <t xml:space="preserve"> +++++++++++%3cWrapText%3eFalse%3c%2fWrapText%3e%0d%0a++++++++++++++++%3cFontSize%3e11%3c%2fFontSize%3e%0d%0a++++++++++++++++%3cX%3e15%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</t>
  </si>
  <si>
    <t xml:space="preserve"> 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</t>
  </si>
  <si>
    <t xml:space="preserve"> 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358%3c%2fStyle%3e%0d%0a++++++++++++++++%3cMerge%3eTrue%3c%2fMerge%3e%0d%0a++++++++++++++++%3cRowSpan+%2f%3e%0d%0a++++++++++++++++%3cColSpan%3e5%3c%2fColSpan%3e%0d%0a++++++++++++++++%3cFormat%3eGeneral%3c%2fFormat%3e%0d%0a++++++++++++++++%3cWidth%3e123.75%3c%2fWidth%3e%0d%0a++++++++++++++++%3cText%3e++Number+of+Process+Steps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5%3c%2fY%3e%0d%0a++++++++++++++++%3cInputCell%3e%0d%0a++++++++++++++++++%3cAddress%3e%3d'RTY'!%24H%245%3c%2fAddress%3e%0d%0a++++++++++++++++++%3cListItemsAddress%3e%3d'RTY'!%24BI%2410%3a%24BI%2419%3c%2fListItemsAddress%3e%0d%0a++++++++++++++++++%3cType%3e1%3c%2fType%3e%0d%0a++++++++++++++++++%3cNameIndex%3e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10%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362%3c%2fStyle%3e%0d%0a++++++++++++++++%3cMerge%3eTrue%3c%2fMerge%3e%0d%0a++++++++++++++++%3cRowSpan+%2f%3e%0d%0a++++++++++++++++%3cColSpan%3e6%3c%2fColSpan%3e%0d%0a++++++++++++++++%3cFormat%3eGeneral%3c%2fFormat%3e%0d%0a++++++++++++++++%3cWidth%3e148.5%3c%2fWidth%3e%0d%0a++++++++++++++++%3cText%3e++Yield+Calculation+Method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359%3c%2fStyle%3e%0d%0a++++++++++++++++%3cMerge%3eTrue%3c%2fMerge%3e%0d%0a++++++++++++++++%3cRowSpan+%2f%3e%0d%0a++++++++++++++++%3cColSpan%3e8%3c%2fColSpan%3e%0d%0a++++++++++++++++%3cFormat%3eGeneral%3c%2fFormat%3e%0d%0a++++++++++++++++%3cWidth%3e198%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5%3c%2fY%3e%0d%0a++++++++++++++++%3cInputCell%3e%0d%0a++++++++++++++++++%3cAddress%3e%3d'RTY'!%24S%245%3c%2fAddress%3e%0d%0a++++++++++++++++++%3cListItemsAddress%3e%3d'RTY'!%24BL%2411%3a%24BL%2412%3c%2fListItemsAddress%3e%0d%0a++++++++++++++++++%3cType%3e1%3c%2fType%3e%0d%0a++++++++++++++++++%3cNameIndex%3e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Nb+out+of+Step+%2f+Nb+into+Step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</t>
  </si>
  <si>
    <t xml:space="preserve"> 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6%3c%2fY%3e%0d%0a++++++++++++++++%3cImages+%2f%3e%0d%0a++++++++++++++++%3cFormControls+%2f%3e%0d%0a++++++++++++++++%3cGrid+%2f%3e%0d%0a++</t>
  </si>
  <si>
    <t xml:space="preserve"> 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364%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%3ePagos.SpreadsheetWEB.Button.CALCULATE_Calculate%3c%2fText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</t>
  </si>
  <si>
    <t xml:space="preserve"> +++++%3cFontSize%3e11%3c%2fFontSize%3e%0d%0a++++++++++++++++%3cX%3e16%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7%3c%2fY%3e%0d%0a++++++++++++++++%3cImages+%2f%3e%0d%0a++++++++++++++++%3cFormControls+%2f%3e%0d%0a++++++++++++++++%3cGrid+%2f%3e%0d%0a++++++++++++++++%3cChart%3e%0d%0a++++++++++++++++++%3cNameIndex%3e0%3c%2fNameIndex%3e%0d%0a++++++++++++++++++%3cZOrder%3e1%3c%2fZOrder%3e%0d%0a++++++++++++++++++%3cChartType%3exlColumnStacked%3c%2fChartType%3e%0d%0a++++++++++++++++++%3cChartHeight%3e274.0146484375%3c%2fChartHeight%3e%0d%0a++++++++++++++++++%3cChartWidth%3e369.088256835938%3c%2fChartWidth%3e%0d%0a++++++++++++++++++%3cPlotHeight%3e252.014645669291%3c%2fPlotHeight%3e%0d%0a++++++++++++++++++%3cPlotWidth%3e293.243779527559%3c%2fPlotWidth%3e%0d%0a++++++++++++++++++%3cPlotTop%3e7%3c%2fPlotTop%3e%0d%0a++++++++++++++++++%3cPlotLeft%3e7%3c%2fPlotLeft%3e%0d%0a++++++++++++++++++%3cPlotColor%3e-1%3c%2fPlotColor%3e%0d%0a++++++++++++++++++%3cWallColor%3e-1%3c%2fWallColor%3e%0d%0a++++++++++++++++++%3cLegendBoxBackColor%3e-65537%3c%2fLegendBoxBackColor%3e%0d%0a++++++++++++++++++%3cLegendBoxTop%3e114.924409448819%3c%2fLegendBoxTop%3e%0d%0a++++++++++++++++++%3cLegendBoxLeft%3e311.243779527559%3c%2fLegendBoxLeft%3e%0d%0a++++++++++++++++++%3cXAxisLabelStep%3e1%3c%2fXAxisLabelStep%3e%0d%0a++++++++++++++++++%3cXAxisTitle+%2f%3e%0d%0a++++++++++++++++++%3cYAxisTitle+%2f%3e%0d%0a++++++++++++++++++%3cXAxisHasMajorGrid%3efalse%3c%2fXAxisHasMajorGrid%3e%0d%0a++++++++++++++++++%3cYAxisHasMajorGrid%3etrue%3c%2fYAxisHasMajorGrid%3e%0d%0a++++++++++++++++++%3cXAxisHasMinorGrid%3efalse%3c%2fXAxisHasMinorGrid%3e%0d%0a++++++++++++++++++%3cYAxisHasMinorGrid%3efalse%3c%2fYAxisHasMinorGrid%3e%0d%0a++++++++++++++++++%3cTop%3e0.8352966308594%3c%2fTop%3e%0d%0a++++++++++++++++++%3cLeft%3e0.857397214330827%3c%2fLeft%3e%0d%0a++++++++++++++++++%3cTitle+%2f%3e%0d%0a++++++++++++++++++%3cFont+%2f%3e%0d%0a++++++++++++++++++%3cChartColor%3e-1%3c%2fChartColor%3e%0d%0a++++++++++++++++++%3cSeriesCollection%3e%0d%0a++++++++++++++++++++%3cSeries%3e%0d%0a++++++++++++++++++++++%3cNameIndex%3e0%3c%2fNameIndex%3e%0d%0a++++++++++++++++++++++%3cName%3eScrap%3c%2fName%3e%0d%0a++++++++++++++++++++++%3cColor%3e-11566659%3c%2fColor%3e%0d%0a++++++++++++++++++++++%3cBorderColor%3e-65537%3c%2fBorderColor%3e%0d%0a++++++++++++++++++++%3c%2fSeries%3e%0d%0a++++++++++++++++++++%3cSeries%3e%0d%0a++++++++++++++++++++++%3cNameIndex%3e1%3c%2fNameIndex%3e%0d%0a++++++++++++++++++++++%3cName%3eRework%3c%2fName%3e%0d%0a++++++++++++++++++++++%3cColor%3e-6571175%3c%2fColor%3e%0d%0a++++++++++++++++++++++%3cBorderColor%3e-65537%3c%2fBorderColor%3e%0d%0a++++++++++++++++++++%3c%2fSeries%3e%0d%0a++++++++++++++++++%3c%2fSeriesCollection%3e%0d%0a++++++++++++++++++%3cLegendPosition+%2f%3e%0d%0a++++++++++++++++++%3cHasLegend%3etrue%3c%2fHasLegend%3e%0d%0a++++++++++++++++++%3cTopLeftRangeAddress%3e%3d'RTY'!%24AA%247%3c%2fTopLeftRangeAddress%3e%0d%0a++++++++++++++++++%3cAbsoluteTop%3e106.279449462891%3c%2fAbsoluteTop%3e%0d%0a++++++++++++++++++%3cAbsoluteLeft%3e639.970581054688%3c%2fAbsoluteLeft%3e%0d%0a++++++++++++++++%3c%2fChart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365%3c%2fStyle%3e%0d%0a++++++++++++++++%3cMerge%3eTrue%3c%2fMerge%3e%0d%0a++++++++++++++++%3cRowSpan%3e2%3c%2fRowSpan%3e%0d%0a++++++++++++++++%3cColSpan%3e4%3c%2fColSpan%3e%0d%0a++++++++++++++++%3cFormat%3eGeneral%3c%2fFormat%3e%0d%0a++++++++++++++++%3cWidth%3e99%3c%2fWidth%3e%0d%0a++++++++++++++++%3cText%3e++Observations%3c%2fText%3e%0d%0a++++++++++++++++%3cHeight%3e30.75%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</t>
  </si>
  <si>
    <t xml:space="preserve"> 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4%3c%2fColSpan%3e%0d%0a++++++++++++++++%3cFormat%3eGeneral%3c%2fFormat%3e%0d%0a++++++++++++++++%3cWidth%3e99%3c%2fWidth%3e%0d%0a++++++++++++++++%3cText%3e%23+of+Units+Entering+The+Process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6%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2%3c%2fColSpan%3e%0d%0a++++++++++++++++%3cFormat%3eGeneral%3c%2fFormat%3e%0d%0a++++++++++++++++%3cWidth%3e49.5%3c%2fWidth%3e%0d%0a++++++++++++++++%3cText%3eScrap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2%3c%2fColSpan%3e%0d%0a++++++++++++++++%3cFormat%3eGeneral%3c%2fFormat%3e%0d%0a++++++++++++++++%3cWidth%3e49.5%3c%2fWidth%3e%0d%0a++++++++++++++++%3cText%3eRework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2%3c%2fColSpan%3e%0d%0a++++++++++++++++%3cFormat%3eGeneral%3c%2fFormat%3e%0d%0a++++++++++++++++%3cWidth%3e49.5%3c%2fWidth%3e%0d%0a++++++++++++++++%3cText%3eTotal+%23+of+Defects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14%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3%3c%2fColSpan%3e%0d%0a++++++++++++++++%3cFormat%3eGeneral%3c%2fFormat%3e%0d%0a++++++++++++++++%3cWidth%3e74.25%3c%2fWidth%3e%0d%0a++++++++++++++++%3cText%3eDefects+per+Unit+(DPU)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16%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3%3c%2fColSpan%3e%0d%0a++++++++++++++++%3cFormat%3eGeneral%3c%2fFormat%3e%0d%0a++++++++++++++++%3cWidth%3e74.25%3c%2fWidth%3e%0d%0a++++++++++++++++%3cText%3eFirst+Pass+Yield+(FPY)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19%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366%3c%2fStyle%3e%0d%0a++++++++++++++++%3cMerge%3eTrue%3c%2fMerge%3e%0d%0a++++++++++++++++%3cRowSpan%3e2%3c%2fRowSpan%3e%0d%0a++++++++++++++++%3cColSpan%3e4%3c%2fColSpan%3e%0d%0a++++++++++++++++%3cFormat%3eGeneral%3c%2fFormat%3e%0d%0a++++++++++++++++%3cWidth%3e99%3c%2fWidth%3e%0d%0a++++++++++++++++%3cText%3eRolled+Throughput+Yield+(RTY)%3c%2fText%3e%0d%0a++++++++++++++++%3cHeight%3e30.75%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22%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</t>
  </si>
  <si>
    <t xml:space="preserve"> se%3c%2fCellHasFormula%3e%0d%0a++++++++++++++++%3cFontName%3eCalibri%3c%2fFontName%3e%0d%0a++++++++++++++++%3cWrapText%3eFalse%3c%2fWrapText%3e%0d%0a++++++++++++++++%3cFontSize%3e11%3c%2fFontSize%3e%0d%0a++++++++++++++++%3cX%3e31%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368%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15.75%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369%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10%3c%2fY%3e%0d%0a++++++++++++++++%3cInputCell%3e%0d%0a++++++++++++++++++%3cAddress%3e%3d'RTY'!%24G%2410%3c%2fAddress%3e%0d%0a++++++++++++++++++%3cListItemsAddress+%2f%3e%0d%0a++++++++++++++++++%3cType%3e0%3c%2fType%3e%0d%0a++++++++++++++++++%3cNameIndex%3e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10%3c%2fY%3e%0d%0a++++++++++++++++%3cInputCell%3e%0d%0a++++++++++++++++++%3cAddress%3e%3d'RTY'!%24K%2410%3c%2fAddress%3e%0d%0a++++++++++++++++++%3cListItemsAddress+%2f%3e%0d%0a++++++++++++++++++%3cType%3e0%3c%2fType%3e%0d%0a++++++++++++++++++%3cNameIndex%3e3%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15.75%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10%3c%2fY%3e%0d%0a++++++++++++++++%3cInputCell%3e%0d%0a++++++++++++++++++%3cAddress%3e%3d'RTY'!%24M%2410%3c%2fAddress%3e%0d%0a++++++++++++++++++%3cListItemsAddress+%2f%3e%0d%0a++++++++++++++++++%3cType%3e0%3c%2fType%3e%0d%0a++++++++++++++++++%3cNameIndex%3e4%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370%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15.75%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371%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15.75%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372%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15.75%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373%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15.75%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</t>
  </si>
  <si>
    <t xml:space="preserve"> 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10%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377%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11%3c%2fY%3e%0d%0a++++++++++++++++%3cInputCell%3e%0d%0a++++++++++++++++++%3cAddress%3e%3d'RTY'!%24K%2411%3c%2fAddress%3e%0d%0a++++++++++++++++++%3cListItemsAddress+%2f%3e%0d%0a++++++++++++++++++%3cType%3e0%3c%2fType%3e%0d%0a++++++++++++++++++%3cNameIndex%3e5%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11%3c%2fY%3e%0d%0a++++++++++++++++%3cInputCell%3e%0d%0a++++++++++++++++++%3cAddress%3e%3d'RTY'!%24M%2411%3c%2fAddress%3e%0d%0a++++++++++++++++++%3cListItemsAddress+%2f%3e%0d%0a++++++++++++++++++%3cType%3e0%3c%2fType%3e%0d%0a++++++++++++++++++%3cNameIndex%3e6%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380%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381%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382%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</t>
  </si>
  <si>
    <t xml:space="preserve"> 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383%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12%3c%2fY%3e%0d%0a++++++++++++++++%3cInputCell%3e%0d%0a++++++++++++++++++%3cAddress%3e%3d'RTY'!%24K%2412%3c%2fAddress%3e%0d%0a++++++++++++++++++%3cListItemsAddress+%2f%3e%0d%0a++++++++++++++++++%3cType%3e0%3c%2fType%3e%0d%0a++++++++++++++++++%3cNameIndex%3e7%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12%3c%2fY%3e%0d%0a++++++++++++++++%3cInputCell%3e%0d%0a++++++++++++++++++%3cAddress%3e%3d'RTY'!%24M%2412%3c%2fAddress%3e%0d%0a++++++++++++++++++%3cListItemsAddress+%2f%3e%0d%0a++++++++++++++++++%3cType%3e0%3c%2fType%3e%0d%0a++++++++++++++++++%3cNameIndex%3e8%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385%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386%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387%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</t>
  </si>
  <si>
    <t xml:space="preserve"> 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377%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13%3c%2fY%3e%0d%0a++++++++++++++++%3cInputCell%3e%0d%0a++++++++++++++++++%3cAddress%3e%3d'RTY'!%24K%2413%3c%2fAddress%3e%0d%0a++++++++++++++++++%3cListItemsAddress+%2f%3e%0d%0a++++++++++++++++++%3cType%3e0%3c%2fType%3e%0d%0a++++++++++++++++++%3cNameIndex%3e9%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13%3c%2fY%3e%0d%0a++++++++++++++++%3cInputCell%3e%0d%0a++++++++++++++++++%3cAddress%3e%3d'RTY'!%24M%2413%3c%2fAddress%3e%0d%0a++++++++++++++++++%3cListItemsAddress+%2f%3e%0d%0a++++++++++++++++++%3cType%3e0%3c%2fType%3e%0d%0a++++++++++++++++++%3cNameIndex%3e10%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380%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381%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382%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</t>
  </si>
  <si>
    <t xml:space="preserve"> 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383%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14%3c%2fY%3e%0d%0a++++++++++++++++%3cInputCell%3e%0d%0a++++++++++++++++++%3cAddress%3e%3d'RTY'!%24K%2414%3c%2fAddress%3e%0d%0a++++++++++++++++++%3cListItemsAddress+%2f%3e%0d%0a++++++++++++++++++%3cType%3e0%3c%2fType%3e%0d%0a++++++++++++++++++%3cNameIndex%3e11%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14%3c%2fY%3e%0d%0a++++++++++++++++%3cInputCell%3e%0d%0a++++++++++++++++++%3cAddress%3e%3d'RTY'!%24M%2414%3c%2fAddress%3e%0d%0a++++++++++++++++++%3cListItemsAddress+%2f%3e%0d%0a++++++++++++++++++%3cType%3e0%3c%2fType%3e%0d%0a++++++++++++++++++%3cNameIndex%3e12%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385%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386%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387%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</t>
  </si>
  <si>
    <t xml:space="preserve"> 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377%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15%3c%2fY%3e%0d%0a++++++++++++++++%3cInputCell%3e%0d%0a++++++++++++++++++%3cAddress%3e%3d'RTY'!%24K%2415%3c%2fAddress%3e%0d%0a++++++++++++++++++%3cListItemsAddress+%2f%3e%0d%0a++++++++++++++++++%3cType%3e0%3c%2fType%3e%0d%0a++++++++++++++++++%3cNameIndex%3e13%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15%3c%2fY%3e%0d%0a++++++++++++++++%3cInputCell%3e%0d%0a++++++++++++++++++%3cAddress%3e%3d'RTY'!%24M%2415%3c%2fAddress%3e%0d%0a++++++++++++++++++%3cListItemsAddress+%2f%3e%0d%0a++++++++++++++++++%3cType%3e0%3c%2fType%3e%0d%0a++++++++++++++++++%3cNameIndex%3e14%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380%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381%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382%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</t>
  </si>
  <si>
    <t xml:space="preserve"> 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383%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16%3c%2fY%3e%0d%0a++++++++++++++++%3cInputCell%3e%0d%0a++++++++++++++++++%3cAddress%3e%3d'RTY'!%24K%2416%3c%2fAddress%3e%0d%0a++++++++++++++++++%3cListItemsAddress+%2f%3e%0d%0a++++++++++++++++++%3cType%3e0%3c%2fType%3e%0d%0a++++++++++++++++++%3cNameIndex%3e15%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16%3c%2fY%3e%0d%0a++++++++++++++++%3cInputCell%3e%0d%0a++++++++++++++++++%3cAddress%3e%3d'RTY'!%24M%2416%3c%2fAddress%3e%0d%0a++++++++++++++++++%3cListItemsAddress+%2f%3e%0d%0a++++++++++++++++++%3cType%3e0%3c%2fType%3e%0d%0a++++++++++++++++++%3cNameIndex%3e16%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385%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386%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387%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377%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</t>
  </si>
  <si>
    <t xml:space="preserve"> 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17%3c%2fY%3e%0d%0a++++++++++++++++%3cInputCell%3e%0d%0a++++++++++++++++++%3cAddress%3e%3d'RTY'!%24K%2417%3c%2fAddress%3e%0d%0a++++++++++++++++++%3cListItemsAddress+%2f%3e%0d%0a++++++++++++++++++%3cType%3e0%3c%2fType%3e%0d%0a++++++++++++++++++%3cNameIndex%3e17%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17%3c%2fY%3e%0d%0a++++++++++++++++%3cInputCell%3e%0d%0a++++++++++++++++++%3cAddress%3e%3d'RTY'!%24M%2417%3c%2fAddress%3e%0d%0a++++++++++++++++++%3cListItemsAddress+%2f%3e%0d%0a++++++++++++++++++%3cType%3e0%3c%2fType%3e%0d%0a++++++++++++++++++%3cNameIndex%3e18%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380%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381%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382%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383%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</t>
  </si>
  <si>
    <t xml:space="preserve"> 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18%3c%2fY%3e%0d%0a++++++++++++++++%3cInputCell%3e%0d%0a++++++++++++++++++%3cAddress%3e%3d'RTY'!%24K%2418%3c%2fAddress%3e%0d%0a++++++++++++++++++%3cListItemsAddress+%2f%3e%0d%0a++++++++++++++++++%3cType%3e0%3c%2fType%3e%0d%0a++++++++++++++++++%3cNameIndex%3e19%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18%3c%2fY%3e%0d%0a++++++++++++++++%3cInputCell%3e%0d%0a++++++++++++++++++%3cAddress%3e%3d'RTY'!%24M%2418%3c%2fAddress%3e%0d%0a++++++++++++++++++%3cListItemsAddress+%2f%3e%0d%0a++++++++++++++++++%3cType%3e0%3c%2fType%3e%0d%0a++++++++++++++++++%3cNameIndex%3e20%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385%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384%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386%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387%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377%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Left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4%3c%2fColSpan%3e%0d%0a++++++++++++++++%3cFormat%3eGeneral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6%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19%3c%2fY%3e%0d%0a++++++++++++++++%3cInputCell%3e%0d%0a++++++++++++++++++%3cAddress%3e%3d'RTY'!%24K%2419%3c%2fAddress%3e%0d%0a++++++++++++++++++%3cListItemsAddress+%2f%3e%0d%0a++++++++++++++++++%3cType%3e0%3c%2fType%3e%0d%0a++++++++++++++++++%3cNameIndex%3e21%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</t>
  </si>
  <si>
    <t xml:space="preserve"> 3eClass379%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19%3c%2fY%3e%0d%0a++++++++++++++++%3cInputCell%3e%0d%0a++++++++++++++++++%3cAddress%3e%3d'RTY'!%24M%2419%3c%2fAddress%3e%0d%0a++++++++++++++++++%3cListItemsAddress+%2f%3e%0d%0a++++++++++++++++++%3cType%3e0%3c%2fType%3e%0d%0a++++++++++++++++++%3cNameIndex%3e22%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380%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14%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378%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16%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381%3c%2fStyle%3e%0d%0a++++++++++++++++%3cMerge%3eTrue%3c%2fMerge%3e%0d%0a++++++++++++++++%3cRowSpan+%2f%3e%0d%0a++++++++++++++++%3cColSpan%3e3%3c%2fColSpan%3e%0d%0a++++++++++++++++%3cFormat%3e0.0000%3c%2fFormat%3e%0d%0a++++++++++++++++%3cWidth%3e74.25%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19%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382%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375%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19%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</t>
  </si>
  <si>
    <t xml:space="preserve"> 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</t>
  </si>
  <si>
    <t xml:space="preserve"> 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20%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21%3c%2fY%3e%0d%0a++++++++++++++++%3cImages+%2f%3e%0d%0a++++++++++++++++%3cFormControls+%2f%3e%0d%0a++++++++++++++++%3cGrid+%2f%3e%0d%0a++++++++++++++%3c%2fTD%3e%0d%0a++++++++++++++%3cTD%3e%0d%0a++++++++++++++++%3cPSCFormated</t>
  </si>
  <si>
    <t xml:space="preserve"> 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388%3c%2fStyle%3e%0d%0a++++++++++++++++%3cMerge%3eTrue%3c%2fMerge%3e%0d%0a++++++++++++++++%3cRowSpan+%2f%3e%0d%0a++++++++++++++++%3cColSpan%3e8%3c%2fColSpan%3e%0d%0a++++++++++++++++%3cFormat%3eGeneral%3c%2fFormat%3e%0d%0a++++++++++++++++%3cWidth%3e198%3c%2fWidth%3e%0d%0a++++++++++++++++%3cText%3e++Units+Entering+the+Serial+Process+Steps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10%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22%3c%2fY%3e%0d%0a++++++++++++++++%3cImages+%2f%3e%0d%0a++++++++++++++++%3cFormControls+%2f%3e%0d%0a++++++++++++++++%3cGrid+%2f%3e%0d%0a++++++++++++++%3c%2fTD%3e%0d%0a++++++++++++++%3cTD%3e%0d%0a++++++++++++++++%3cPSCFormated</t>
  </si>
  <si>
    <t xml:space="preserve"> %3efalse%3c%2fPSCFormated%3e%0d%0a++++++++++++++++%3cStyle%3eClass393%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394%3c%2fStyle%3e%0d%0a++++++++++++++++%3cMerge%3eTrue%3c%2fMerge%3e%0d%0a++++++++++++++++%3cRowSpan+%2f%3e%0d%0a++++++++++++++++%3cColSpan%3e8%3c%2fColSpan%3e%0d%0a++++++++++++++++%3cFormat%3eGeneral%3c%2fFormat%3e%0d%0a++++++++++++++++%3cWidth%3e198%3c%2fWidth%3e%0d%0a++++++++++++++++%3cText%3e++Total+Number+of+Scraps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395%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10%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396%3c%2fStyle%3e%0d%0a++++++++++++++++%3cMerge%3eTrue%3c%2fMerge%3e%0d%0a++++++++++++++++%3cRowSpan+%2f%3e%0d%0a++++++++++++++++%3cColSpan%3e9%3c%2fColSpan%3e%0d%0a++++++++++++++++%3cFormat%3eGeneral%3c%2fFormat%3e%0d%0a++++++++++++++++%3cWidth%3e222.75%3c%2fWidth%3e%0d%0a++++++++++++++++%3cText%3e++Rolled+Throughput+Yield+(RTY)+of+the+System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397%3c%2fStyle%3e%0d%0a++++++++++++++++%3cMerge%3eTrue%3c%2fMerge%3e%0d%0a++++++++++++++++%3cRowSpan+%2f%3e%0d%0a++++++++++++++++%3cColSpan%3e4%3c%2fColSpan%3e%0d%0a++++++++++++++++%3cFormat%3e0.0000%3c%2fFormat%3e%0d%0a++++++++++++++++%3cWidth%3e99%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22%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</t>
  </si>
  <si>
    <t xml:space="preserve"> cFontSize%3e11%3c%2fFontSize%3e%0d%0a++++++++++++++++%3cX%3e32%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388%3c%2fStyle%3e%0d%0a++++++++++++++++%3cMerge%3eTrue%3c%2fMerge%3e%0d%0a++++++++++++++++%3cRowSpan+%2f%3e%0d%0a++++++++++++++++%3cColSpan%3e8%3c%2fColSpan%3e%0d%0a++++++++++++++++%3cFormat%3eGeneral%3c%2fFormat%3e%0d%0a++++++++++++++++%3cWidth%3e198%3c%2fWidth%3e%0d%0a++++++++++++++++%3cText%3e++Total+Number+of+Reworked+Units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10%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398%3c%2fStyle%3e%0d%0a++++++++++++++++%3cMerge%3eTrue%3c%2fMerge%3e%0d%0a++++++++++++++++%3cRowSpan+%2f%3e%0d%0a++++++++++++++++%3cColSpan%3e13%3c%2fColSpan%3e%0d%0a++++++++++++++++%3cFormat%3eGeneral%3c%2fFormat%3e%0d%0a++++++++++++++++%3cWidth%3e321.75%3c%2fWidth%3e%0d%0a++++++++++++++++%3cText%3e++(probability+that+a+unit+can+pass+through+a+process+without+defects)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10%3c%2fFontSize%3e%0d%0a++++++++++++++++%3cX%3e13%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</t>
  </si>
  <si>
    <t xml:space="preserve"> 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394%3c%2fStyle%3e%0d%0a++++++++++++++++%3cMerge%3eTrue%3c%2fMerge%3e%0d%0a++++++++++++++++%3cRowSpan+%2f%3e%0d%0a++++++++++++++++%3cColSpan%3e8%3c%2fColSpan%3e%0d%0a++++++++++++++++%3cFormat%3eGeneral%3c%2fFormat%3e%0d%0a++++++++++++++++%3cWidth%3e198%3c%2fWidth%3e%0d%0a++++++++++++++++%3cText%3e++Total+Number+of+Defects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395%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10%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399%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</t>
  </si>
  <si>
    <t xml:space="preserve"> 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388%3c%2fStyle%3e%0d%0a++++++++++++++++%3cMerge%3eTrue%3c%2fMerge%3e%0d%0a++++++++++++++++%3cRowSpan+%2f%3e%0d%0a++++++++++++++++%3cColSpan%3e8%3c%2fColSpan%3e%0d%0a++++++++++++++++%3cFormat%3eGeneral%3c%2fFormat%3e%0d%0a++++++++++++++++%3cWidth%3e198%3c%2fWidth%3e%0d%0a++++++++++++++++%3cText%3e++Units+Leaving+the+Serial+Process+Steps%3a%3c%2fText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389%3c%2fStyle%3e%0d%0a++++++++++++++++%3cMerge%3eTrue%3c%2fMerge%3e%0d%0a++++++++++++++++%3cRowSpan+%2f%3e%0d%0a++++++++++++++++%3cColSpan%3e2%3c%2fColSpan%3e%0d%0a++++++++++++++++%3cFormat%3eGeneral%3c%2fFormat%3e%0d%0a++++++++++++++++%3cWidth%3e49.5%3c%2fWidth%3e%0d%0a++++++++++++++++%3cText+%2f%3e%0d%0a++++++++++++++++%3cHeight%3e15%3c%2fHeight%3e%0d%0a++++++++++++++++%3cAlign%3eCenter%3c%2fAlign%3e%0d%0a++++++++++++++++%3cVerticalAlign%3eCenter%3c%2fVerticalAlign%3e%0d%0a++++++++++++++++%3cCellHasFormula%3eTrue%3c%2fCellHasFormula%3e%0d%0a++++++++++++++++%3cFontName%3eCalibri%3c%2fFontName%3e%0d%0a++++++++++++++++%3cWrapText%3eFalse%3c%2fWrapText%3e%0d%0a++++++++++++++++%3cFontSize%3e11%3c%2fFontSize%3e%0d%0a++++++++++++++++%3cX%3e10%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26%3c%2fY%3e%0d%0a++++++++++++++++%3cImages+%2f%3e%0d%0a++</t>
  </si>
  <si>
    <t xml:space="preserve"> 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363%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</t>
  </si>
  <si>
    <t xml:space="preserve"> +++++++++++%3cWrapText%3eFalse%3c%2fWrapText%3e%0d%0a++++++++++++++++%3cFontSize%3e11%3c%2fFontSize%3e%0d%0a++++++++++++++++%3cX%3e23%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402%3c%2fStyle%3e%0d%0a++++++++++++++++%3cMerge%3eTrue%3c%2fMerge%3e%0d%0a++++++++++++++++%3cRowSpan+%2f%3e%0d%0a++++++++++++++++%3cColSpan%3e24%3c%2fColSpan%3e%0d%0a++++++++++++++++%3cFormat%3eGeneral%3c%2fFormat%3e%0d%0a++++++++++++++++%3cWidth%3e594%3c%2fWidth%3e%0d%0a++++++++++++++++%3cText+%2f%3e%0d%0a++++++++++++++++%3cHeight%3e15%3c%2fHeight%3e%0d%0a++++++++++++++++%3cAlign%3eLeft%3c%2fAlign%3e%0d%0a++++++++++++++++%3cVerticalAlign+%2f%3e%0d%0a++++++++++++++++%3cCellHasFormula%3eTrue%3c%2fCellHasFormula%3e%0d%0a++++++++++++++++%3cFontName%3eCalibri%3c%2fFontName%3e%0d%0a++++++++++++++++%3cWrapText%3eFalse%3c%2fWrapText%3e%0d%0a++++++++++++++++%3cFontSize%3e11%3c%2fFontSize%3e%0d%0a++++++++++++++++%3cX%3e2%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</t>
  </si>
  <si>
    <t xml:space="preserve"> ext%3e%0d%0a++++++++++++++++%3cFontSize%3e11%3c%2fFontSize%3e%0d%0a++++++++++++++++%3cX%3e35%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29%3c%2fY%3e%0d%0a++++++++++++++++%3cImages+%2f%3e%0d%0a++++++++++++++++%3cFormControls+%2f%3e%0d%0a++++++++++++++++%3cGrid+%2f%3e%0d%0a++++++++++++++++%3cChart%3e%0d%0a++++++++++++++++++%3cNameIndex%3e1%3c%2fNameIndex%3e%0d%0a++++++++++++++++++%3cZOrder%3e2%3c%2fZOrder%3e%0d%0a++++++++++++++++++%3cChartType%3exlLineMarkers%3c%2fChartType%3e%0d%0a++++++++++++++++++%3cChartHeight%3e216%3c%2fChartHeight%3e%0d%0a++++++++++++++++++%3cChartWidth%3e598.676513671875%3c%2fChartWidth%3e%0d%0a++++++++++++++++++%3cPlotHeight%3e194%3c%2fPlotHeight%3e%0d%0a++++++++++++++++++%3cPlotWidth%3e491.111496062992%3c%2fPlotWidth%3e%0d%0a++++++++++++++++++%3cPlotTop%3e7%3c%2fPlotTop%3e%0d%0a++++++++++++++++++%3cPlotLeft%3e7%3c%2fPlotLeft%3e%0d%0a++++++++++++++++++%3cPlotColor%3e-1%3c%2fPlotColor%3e%0d%0a++++++++++++++++++%3cWallColor%3e-1%3c%2fWallColor%3e%0d%0a++++++++++++++++++%3cLegendBoxBackColor%3e-65537%3c%2fLegendBoxBackColor%3e%0d%0a++++++++++++++++++%3cLegendBoxTop%3e85.9170866141732%3c%2fLegendBoxTop%3e%0d%0a++++++++++++++++++%3cLegendBoxLeft%3e509.111496062992%3c%2fLegendBoxLeft%3e%0d%0a++++++++++++++++++%3cXAxisLabelStep%3e1%3c%2fXAxisLabelStep%3e%0d%0a++++++++++++++++++%3cXAxisTitle+%2f%3e%0d%0a++++++++++++++++++%3cYAxisTitle+%2f%3e%0d%0a++++++++++++++++++%3cXAxisHasMajorGrid%3efalse%3c%2fXAxisHasMajorGrid%3e%0d%0a++++++++++++++++++%3cYAxisHasMajorGrid%3etrue%3c%2fYAxisHasMajorGrid%3e%0d%0a++++++++++++++++++%3cXAxisHasMinorGrid%3efalse%3c%2fXAxisHasMinorGrid%3e%0d%0a++++++++++++++++++%3cYAxisHasMinorGrid%3efalse%3c%2fYAxisHasMinorGrid%3e%0d%0a++++++++++++++++++%3cTop%3e0.711769612630201%3c%2fTop%3e%0d%0a++++++++++++++++++%3cLeft%3e0.973260128136836%3c%2fLeft%3e%0d%0a++++++++++++++++++%3cTitle+%2f%3e%0d%0a++++++++++++++++++%3cFont+%2f%3e%0d%0a++++++++++++++++++%3cChartColor%3e-1%3c%2fChartColor%3e%0d%0a++++++++++++++++++%3cSeriesCollection%3e%0d%0a++++++++++++++++++++%3cSeries%3e%0d%0a++++++++++++++++++++++%3cNameIndex%3e0%3c%2fNameIndex%3e%0d%0a++++++++++++++++++++++%3cName%3eFPY+of+Steps%3c%2fName%3e%0d%0a++++++++++++++++++++++%3cColor%3e-1%3c%2fColor%3e%0d%0a++++++++++++++++++++++%3cBorderColor%3e-11895109%3c%2fBorderColor%3e%0d%0a++++++++++++++++++++%3c%2fSeries%3e%0d%0a++++++++++++++++++++%3cSeries%3e%0d%0a++++++++++++++++++++++%3cNameIndex%3e1%3c%2fNameIndex%3e%0d%0a++++++++++++++++++++++%3cName%3eCum+RTY%3c%2fName%3e%0d%0a++++++++++++++++++++++%3cColor%3e-1%3c%2fColor%3e%0d%0a++++++++++++++++++++++%3cBorderColor%3e-4306104%3c%2fBorderColor%3e%0d%0a++++++++++++++++++++%3c%2fSeries%3e%0d%0a++++++++++++++++++%3c%2fSeriesCollection%3e%0d%0a++++++++++++++++++%3cLegendPosition+%2f%3e%0d%0a++++++++++++++++++%3cHasLegend%3etrue%3c%2fHasLegend%3e%0d%0a++++++++++++++++++%3cTopLeftRangeAddress%3e%3d'RTY'!%24B%2429%3c%2fTopLeftRangeAddress%3e%0d%0a++++++++++++++++++%3cAbsoluteTop%3e435.926544189453%3c%2fAbsoluteTop%3e%0d%0a++++++++++++++++++%3cAbsoluteLeft%3e24.0881881713867%3c%2fAbsoluteLeft%3e%0d%0a++++++++++++++++%3c%2fChart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</t>
  </si>
  <si>
    <t xml:space="preserve"> 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29%3c%2fY%3e%0d%0a++++++++++++++++%3cImages+%2f%3e%0d%0a++++++++++++++++%3cFormControls+%2f%3e%0d%0a++++++++++++++++%3cGrid+%2f%3e%0d%0a++++++++++++++++%3cChart%3e%0d%0a++++++++++++++++++%3cNameIndex%3e2%3c%2fNameIndex%3e%0d%0a++++++++++++++++++%3cZOrder%3e3%3c%2fZOrder%3e%0d%0a++++++++++++++++++%3cChartType%3e-4111%3c%2fChartType%3e%0d%0a++++++++++++++++++%3cChartHeight%3e216.176452636719%3c%2fChartHeight%3e%0d%0a++++++++++++++++++%3cChartWidth%3e369.705902099609%3c%2fChartWidth%3e%0d%0a++++++++++++++++++%3cPlotHeight%3e194.176456692913%3c%2fPlotHeight%3e%0d%0a++++++++++++++++++%3cPlotWidth%3e225.025905511811%3c%2fPlotWidth%3e%0d%0a++++++++++++++++++%3cPlotTop%3e7%3c%2fPlotTop%3e%0d%0a++++++++++++++++++%3cPlotLeft%3e7%3c%2fPlotLeft%3e%0d%0a++++++++++++++++++%3cPlotColor%3e-1%3c%2fPlotColor%3e%0d%0a++++++++++++++++++%3cWallColor%3e-1%3c%2fWallColor%3e%0d%0a++++++++++++++++++%3cLegendBoxBackColor%3e-65537%3c%2fLegendBoxBackColor%3e%0d%0a++++++++++++++++++%3cLegendBoxTop%3e73.9223622047244%3c%2fLegendBoxTop%3e%0d%0a++++++++++++++++++%3cLegendBoxLeft%3e243.025905511811%3c%2fLegendBoxLeft%3e%0d%0a++++++++++++++++++%3cXAxisLabelStep%3e1%3c%2fXAxisLabelStep%3e%0d%0a++++++++++++++++++%3cXAxisTitle+%2f%3e%0d%0a++++++++++++++++++%3cYAxisTitle+%2f%3e%0d%0a++++++++++++++++++%3cXAxisHasMajorGrid%3efalse%3c%2fXAxisHasMajorGrid%3e%0d%0a++++++++++++++++++%3cYAxisHasMajorGrid%3etrue%3c%2fYAxisHasMajorGrid%3e%0d%0a++++++++++++++++++%3cXAxisHasMinorGrid%3efalse%3c%2fXAxisHasMinorGrid%3e%0d%0a++++++++++++++++++%3cYAxisHasMinorGrid%3efalse%3c%2fYAxisHasMinorGrid%3e%0d%0a++++++++++++++++++%3cTop%3e0.650006103515599%3c%2fTop%3e%0d%0a++++++++++++++++++%3cLeft%3e0.839567550505051%3c%2fLeft%3e%0d%0a++++++++++++++++++%3cTitle+%2f%3e%0d%0a++++++++++++++++++%3cFont+%2f%3e%0d%0a++++++++++++++++++%3cChartColor%3e-1%3c%2fChartColor%3e%0d%0a++++++++++++++++++%3cSeriesCollection%3e%0d%0a++++++++++++++++++++%3cSeries%3e%0d%0a++++++++++++++++++++++%3cNameIndex%3e0%3c%2fNameIndex%3e%0d%0a++++++++++++++++++++++%3cName%3eCum.Defective+Percentage%3c%2fName%3e%0d%0a++++++++++++++++++++++%3cColor%3e-1%3c%2fColor%3e%0d%0a++++++++++++++++++++++%3cBorderColor%3e-11895109%3c%2fBorderColor%3e%0d%0a++++++++++++++++++++%3c%2fSeries%3e%0d%0a++++++++++++++++++++%3cSeries%3e%0d%0a++++++++++++++++++++++%3cNameIndex%3e1%3c%2fNameIndex%3e%0d%0a++++++++++++++++++++++%3cName%3eDefective+Percentage%3c%2fName%3e%0d%0a++++++++++++++++++++++%3cColor%3e-4173747%3c%2fColor%3e%0d%0a++++++++++++++++++++++%3cBorderColor%3e-65537%3c%2fBorderColor%3e%0d%0a++++++++++++++++++++%3c%2fSeries%3e%0d%0a++++++++++++++++++%3c%2fSeriesCollection%3e%0d%0a++++++++++++++++++%3cLegendPosition+%2f%3e%0d%0a++++++++++++++++++%3cHasLegend%3etrue%3c%2fHasLegend%3e%0d%0a++++++++++++++++++%3cTopLeftRangeAddress%3e%3d'RTY'!%24AA%2429%3c%2fTopLeftRangeAddress%3e%0d%0a++++++++++++++++++%3cAbsoluteTop%3e435.000091552734%3c%2fAbsoluteTop%3e%0d%0a++++++++++++++++++%3cAbsoluteLeft%3e639.529296875%3c%2fAbsoluteLeft%3e%0d%0a++++++++++++++++%3c%2fChart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29%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</t>
  </si>
  <si>
    <t xml:space="preserve"> %3cX%3e8%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</t>
  </si>
  <si>
    <t xml:space="preserve"> 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30%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</t>
  </si>
  <si>
    <t xml:space="preserve"> 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</t>
  </si>
  <si>
    <t xml:space="preserve"> 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</t>
  </si>
  <si>
    <t xml:space="preserve"> 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</t>
  </si>
  <si>
    <t xml:space="preserve"> 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</t>
  </si>
  <si>
    <t xml:space="preserve"> 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</t>
  </si>
  <si>
    <t xml:space="preserve"> 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</t>
  </si>
  <si>
    <t xml:space="preserve"> 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</t>
  </si>
  <si>
    <t xml:space="preserve"> 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</t>
  </si>
  <si>
    <t xml:space="preserve"> 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</t>
  </si>
  <si>
    <t xml:space="preserve"> 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</t>
  </si>
  <si>
    <t xml:space="preserve"> +%3cWrapText%3eFalse%3c%2fWrapText%3e%0d%0a++++++++++++++++%3cFontSize%3e11%3c%2fFontSize%3e%0d%0a++++++++++++++++%3cX%3e6%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</t>
  </si>
  <si>
    <t xml:space="preserve"> 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39%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39%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</t>
  </si>
  <si>
    <t xml:space="preserve"> 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40%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</t>
  </si>
  <si>
    <t xml:space="preserve"> alse%3c%2fWrapText%3e%0d%0a++++++++++++++++%3cFontSize%3e11%3c%2fFontSize%3e%0d%0a++++++++++++++++%3cX%3e16%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42%3c%2fY%3e%0d%0a++++++++++++++++%3cImages+%2f%3e%0d%0a++++++++++++++++%3cFormControls+%2f%3e%0d%0a++++++++++++++++%3cGrid+%2f%3e%0d%0a++++++++++++</t>
  </si>
  <si>
    <t xml:space="preserve"> 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</t>
  </si>
  <si>
    <t xml:space="preserve"> 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</t>
  </si>
  <si>
    <t xml:space="preserve"> apText%3e%0d%0a++++++++++++++++%3cFontSize%3e11%3c%2fFontSize%3e%0d%0a++++++++++++++++%3cX%3e26%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44%3c%2fY%3e%0d%0a++++++++++++++++%3cImages+%2f%3e%0d%0a++++++++++++++++%3cFormControls+%2f%3e%0d%0a++++++++++++++++%3cGrid+%2f%3e%0d%0a++++++++++++++%3c%2fTD%3e%0d</t>
  </si>
  <si>
    <t xml:space="preserve"> 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36%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</t>
  </si>
  <si>
    <t xml:space="preserve"> 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19%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20%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21%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22%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23%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24%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25%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26%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27%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28%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29%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30%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31%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32%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33%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34%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35%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</t>
  </si>
  <si>
    <t xml:space="preserve"> %0a++++++++++++++++%3cFontSize%3e11%3c%2fFontSize%3e%0d%0a++++++++++++++++%3cX%3e36%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37%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38%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39%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40%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41%3c%2fX%3e%0d%0a++++++++++++++++%3cY%3e45%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352%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42%3c%2fX%3e%0d%0a++++++++++++++++%3cY%3e45%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%3c%2fTRs%3e%0d%0a++++++++%3cPvtStyles+%2f%3e%0d%0a++++++++%3cSheetID%3e0%3c%2fSheetID%3e%0d%0a++++++%3c%2fTable%3e%0d%0a++++%3c%2fTableCollection%3e%0d%0a++%3c%2fTables%3e%0d%0a++%3cVersion%3e2.1.0.0%3c%2fVersion%3e%0d%0a%3c%2fWizardSettings%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</si>
</sst>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4"/>
      <color theme="8" tint="-0.499984740745262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u/>
      <sz val="9"/>
      <color rgb="FF0070C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4" tint="-0.249977111117893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b/>
      <sz val="11"/>
      <color theme="5" tint="-0.249977111117893"/>
      <name val="Calibri"/>
      <family val="2"/>
      <charset val="162"/>
      <scheme val="minor"/>
    </font>
    <font>
      <sz val="11"/>
      <color theme="2" tint="-0.89999084444715716"/>
      <name val="Calibri"/>
      <family val="2"/>
      <charset val="162"/>
      <scheme val="minor"/>
    </font>
    <font>
      <b/>
      <sz val="14"/>
      <color theme="2" tint="-0.89999084444715716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ck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 style="medium">
        <color indexed="64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10" fontId="0" fillId="0" borderId="0" xfId="0" applyNumberFormat="1"/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3" fillId="0" borderId="27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3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9" xfId="0" applyFill="1" applyBorder="1" applyAlignment="1" applyProtection="1">
      <alignment horizontal="center" vertical="center"/>
      <protection locked="0"/>
    </xf>
    <xf numFmtId="0" fontId="10" fillId="4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/>
    </xf>
    <xf numFmtId="164" fontId="11" fillId="4" borderId="13" xfId="0" applyNumberFormat="1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164" fontId="11" fillId="4" borderId="9" xfId="0" applyNumberFormat="1" applyFont="1" applyFill="1" applyBorder="1" applyAlignment="1">
      <alignment horizontal="center" vertical="center"/>
    </xf>
    <xf numFmtId="164" fontId="9" fillId="4" borderId="13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64" fontId="0" fillId="4" borderId="13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22" xfId="0" applyBorder="1" applyAlignment="1">
      <alignment horizontal="center" vertical="center"/>
    </xf>
    <xf numFmtId="0" fontId="12" fillId="5" borderId="9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64" fontId="11" fillId="2" borderId="0" xfId="0" applyNumberFormat="1" applyFont="1" applyFill="1" applyBorder="1" applyAlignment="1">
      <alignment horizontal="center" vertical="center"/>
    </xf>
    <xf numFmtId="164" fontId="11" fillId="2" borderId="20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right" vertical="center"/>
    </xf>
    <xf numFmtId="0" fontId="3" fillId="0" borderId="29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BF7"/>
      <color rgb="FFEEF3F8"/>
      <color rgb="FFF6F5F0"/>
      <color rgb="FFECE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Scrap</c:v>
          </c:tx>
          <c:invertIfNegative val="0"/>
          <c:cat>
            <c:strRef>
              <c:f>RTY!$BG$10:$BG$19</c:f>
              <c:strCache>
                <c:ptCount val="10"/>
                <c:pt idx="0">
                  <c:v>PS 1</c:v>
                </c:pt>
                <c:pt idx="1">
                  <c:v>PS 2</c:v>
                </c:pt>
                <c:pt idx="2">
                  <c:v>PS 3</c:v>
                </c:pt>
                <c:pt idx="3">
                  <c:v>PS 4</c:v>
                </c:pt>
                <c:pt idx="4">
                  <c:v>PS 5</c:v>
                </c:pt>
                <c:pt idx="5">
                  <c:v>PS 6</c:v>
                </c:pt>
                <c:pt idx="6">
                  <c:v>PS 7</c:v>
                </c:pt>
                <c:pt idx="7">
                  <c:v>PS 8</c:v>
                </c:pt>
                <c:pt idx="8">
                  <c:v>PS 9</c:v>
                </c:pt>
                <c:pt idx="9">
                  <c:v>PS 10</c:v>
                </c:pt>
              </c:strCache>
            </c:strRef>
          </c:cat>
          <c:val>
            <c:numRef>
              <c:f>RTY!$BF$23:$BF$32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2"/>
          <c:order val="1"/>
          <c:tx>
            <c:v>Rework</c:v>
          </c:tx>
          <c:invertIfNegative val="0"/>
          <c:cat>
            <c:strRef>
              <c:f>RTY!$BG$10:$BG$19</c:f>
              <c:strCache>
                <c:ptCount val="10"/>
                <c:pt idx="0">
                  <c:v>PS 1</c:v>
                </c:pt>
                <c:pt idx="1">
                  <c:v>PS 2</c:v>
                </c:pt>
                <c:pt idx="2">
                  <c:v>PS 3</c:v>
                </c:pt>
                <c:pt idx="3">
                  <c:v>PS 4</c:v>
                </c:pt>
                <c:pt idx="4">
                  <c:v>PS 5</c:v>
                </c:pt>
                <c:pt idx="5">
                  <c:v>PS 6</c:v>
                </c:pt>
                <c:pt idx="6">
                  <c:v>PS 7</c:v>
                </c:pt>
                <c:pt idx="7">
                  <c:v>PS 8</c:v>
                </c:pt>
                <c:pt idx="8">
                  <c:v>PS 9</c:v>
                </c:pt>
                <c:pt idx="9">
                  <c:v>PS 10</c:v>
                </c:pt>
              </c:strCache>
            </c:strRef>
          </c:cat>
          <c:val>
            <c:numRef>
              <c:f>RTY!$BG$23:$BG$32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430408"/>
        <c:axId val="338430800"/>
      </c:barChart>
      <c:catAx>
        <c:axId val="33843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430800"/>
        <c:crosses val="autoZero"/>
        <c:auto val="1"/>
        <c:lblAlgn val="ctr"/>
        <c:lblOffset val="100"/>
        <c:noMultiLvlLbl val="0"/>
      </c:catAx>
      <c:valAx>
        <c:axId val="33843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3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FPY of Steps</c:v>
          </c:tx>
          <c:cat>
            <c:strRef>
              <c:f>RTY!$BG$10:$BG$19</c:f>
              <c:strCache>
                <c:ptCount val="10"/>
                <c:pt idx="0">
                  <c:v>PS 1</c:v>
                </c:pt>
                <c:pt idx="1">
                  <c:v>PS 2</c:v>
                </c:pt>
                <c:pt idx="2">
                  <c:v>PS 3</c:v>
                </c:pt>
                <c:pt idx="3">
                  <c:v>PS 4</c:v>
                </c:pt>
                <c:pt idx="4">
                  <c:v>PS 5</c:v>
                </c:pt>
                <c:pt idx="5">
                  <c:v>PS 6</c:v>
                </c:pt>
                <c:pt idx="6">
                  <c:v>PS 7</c:v>
                </c:pt>
                <c:pt idx="7">
                  <c:v>PS 8</c:v>
                </c:pt>
                <c:pt idx="8">
                  <c:v>PS 9</c:v>
                </c:pt>
                <c:pt idx="9">
                  <c:v>PS 10</c:v>
                </c:pt>
              </c:strCache>
            </c:strRef>
          </c:cat>
          <c:val>
            <c:numRef>
              <c:f>RTY!$T$10:$T$19</c:f>
              <c:numCache>
                <c:formatCode>0.0000</c:formatCode>
                <c:ptCount val="10"/>
                <c:pt idx="0">
                  <c:v>0.90483741803595952</c:v>
                </c:pt>
                <c:pt idx="1">
                  <c:v>0.88133648604896631</c:v>
                </c:pt>
                <c:pt idx="2">
                  <c:v>0.91494722873003098</c:v>
                </c:pt>
                <c:pt idx="3">
                  <c:v>0.89483931681436979</c:v>
                </c:pt>
                <c:pt idx="4">
                  <c:v>0.94287314385487497</c:v>
                </c:pt>
                <c:pt idx="5">
                  <c:v>0.92004441462932329</c:v>
                </c:pt>
                <c:pt idx="6">
                  <c:v>0.97561098006484592</c:v>
                </c:pt>
                <c:pt idx="7">
                  <c:v>0.88110165085556524</c:v>
                </c:pt>
                <c:pt idx="8">
                  <c:v>0.92311634638663576</c:v>
                </c:pt>
                <c:pt idx="9">
                  <c:v>0.90856357922451303</c:v>
                </c:pt>
              </c:numCache>
            </c:numRef>
          </c:val>
          <c:smooth val="0"/>
        </c:ser>
        <c:ser>
          <c:idx val="1"/>
          <c:order val="1"/>
          <c:tx>
            <c:v>Cum RTY</c:v>
          </c:tx>
          <c:marker>
            <c:symbol val="none"/>
          </c:marker>
          <c:val>
            <c:numRef>
              <c:f>RTY!$W$10:$W$19</c:f>
              <c:numCache>
                <c:formatCode>0.0000</c:formatCode>
                <c:ptCount val="10"/>
                <c:pt idx="0">
                  <c:v>0.90483741803595952</c:v>
                </c:pt>
                <c:pt idx="1">
                  <c:v>0.79746623045743215</c:v>
                </c:pt>
                <c:pt idx="2">
                  <c:v>0.72963951756281176</c:v>
                </c:pt>
                <c:pt idx="3">
                  <c:v>0.65291012741667287</c:v>
                </c:pt>
                <c:pt idx="4">
                  <c:v>0.61561142449204531</c:v>
                </c:pt>
                <c:pt idx="5">
                  <c:v>0.56638985268590769</c:v>
                </c:pt>
                <c:pt idx="6">
                  <c:v>0.55257615927768211</c:v>
                </c:pt>
                <c:pt idx="7">
                  <c:v>0.4868757661629935</c:v>
                </c:pt>
                <c:pt idx="8">
                  <c:v>0.44944297840457659</c:v>
                </c:pt>
                <c:pt idx="9">
                  <c:v>0.40834752111658762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31584"/>
        <c:axId val="338431976"/>
      </c:lineChart>
      <c:catAx>
        <c:axId val="3384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431976"/>
        <c:crosses val="autoZero"/>
        <c:auto val="1"/>
        <c:lblAlgn val="ctr"/>
        <c:lblOffset val="100"/>
        <c:noMultiLvlLbl val="0"/>
      </c:catAx>
      <c:valAx>
        <c:axId val="3384319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384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Defective Percentage</c:v>
          </c:tx>
          <c:invertIfNegative val="0"/>
          <c:val>
            <c:numRef>
              <c:f>RTY!$CI$10:$CI$19</c:f>
              <c:numCache>
                <c:formatCode>0.00%</c:formatCode>
                <c:ptCount val="10"/>
                <c:pt idx="0">
                  <c:v>0.15584415584415584</c:v>
                </c:pt>
                <c:pt idx="1">
                  <c:v>0.12987012987012986</c:v>
                </c:pt>
                <c:pt idx="2">
                  <c:v>0.12987012987012986</c:v>
                </c:pt>
                <c:pt idx="3">
                  <c:v>0.12987012987012986</c:v>
                </c:pt>
                <c:pt idx="4">
                  <c:v>0.1038961038961039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7.792207792207792E-2</c:v>
                </c:pt>
                <c:pt idx="8">
                  <c:v>6.4935064935064929E-2</c:v>
                </c:pt>
                <c:pt idx="9">
                  <c:v>2.5974025974025976E-2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08208"/>
        <c:axId val="346908600"/>
      </c:barChart>
      <c:lineChart>
        <c:grouping val="standard"/>
        <c:varyColors val="0"/>
        <c:ser>
          <c:idx val="0"/>
          <c:order val="0"/>
          <c:tx>
            <c:v>Cum.Defective Percentage</c:v>
          </c:tx>
          <c:marker>
            <c:symbol val="none"/>
          </c:marker>
          <c:cat>
            <c:strRef>
              <c:f>RTY!$CG$10:$CG$19</c:f>
              <c:strCache>
                <c:ptCount val="10"/>
                <c:pt idx="0">
                  <c:v>PS 2</c:v>
                </c:pt>
                <c:pt idx="1">
                  <c:v>PS 8</c:v>
                </c:pt>
                <c:pt idx="2">
                  <c:v>PS 4</c:v>
                </c:pt>
                <c:pt idx="3">
                  <c:v>PS 1</c:v>
                </c:pt>
                <c:pt idx="4">
                  <c:v>PS 3</c:v>
                </c:pt>
                <c:pt idx="5">
                  <c:v>PS 10</c:v>
                </c:pt>
                <c:pt idx="6">
                  <c:v>PS 6</c:v>
                </c:pt>
                <c:pt idx="7">
                  <c:v>PS 9</c:v>
                </c:pt>
                <c:pt idx="8">
                  <c:v>PS 5</c:v>
                </c:pt>
                <c:pt idx="9">
                  <c:v>PS 7</c:v>
                </c:pt>
              </c:strCache>
            </c:strRef>
          </c:cat>
          <c:val>
            <c:numRef>
              <c:f>RTY!$CH$10:$CH$19</c:f>
              <c:numCache>
                <c:formatCode>0.00%</c:formatCode>
                <c:ptCount val="10"/>
                <c:pt idx="0">
                  <c:v>0.15584415584415584</c:v>
                </c:pt>
                <c:pt idx="1">
                  <c:v>0.2857142857142857</c:v>
                </c:pt>
                <c:pt idx="2">
                  <c:v>0.41558441558441556</c:v>
                </c:pt>
                <c:pt idx="3">
                  <c:v>0.54545454545454541</c:v>
                </c:pt>
                <c:pt idx="4">
                  <c:v>0.64935064935064934</c:v>
                </c:pt>
                <c:pt idx="5">
                  <c:v>0.74025974025974028</c:v>
                </c:pt>
                <c:pt idx="6">
                  <c:v>0.83116883116883122</c:v>
                </c:pt>
                <c:pt idx="7">
                  <c:v>0.90909090909090917</c:v>
                </c:pt>
                <c:pt idx="8">
                  <c:v>0.97402597402597413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08208"/>
        <c:axId val="346908600"/>
      </c:lineChart>
      <c:catAx>
        <c:axId val="34690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08600"/>
        <c:crosses val="autoZero"/>
        <c:auto val="1"/>
        <c:lblAlgn val="ctr"/>
        <c:lblOffset val="100"/>
        <c:noMultiLvlLbl val="0"/>
      </c:catAx>
      <c:valAx>
        <c:axId val="346908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690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285750</xdr:colOff>
      <xdr:row>6</xdr:row>
      <xdr:rowOff>161925</xdr:rowOff>
    </xdr:from>
    <xdr:to>
      <xdr:col>41</xdr:col>
      <xdr:colOff>266700</xdr:colOff>
      <xdr:row>25</xdr:row>
      <xdr:rowOff>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308161</xdr:colOff>
      <xdr:row>28</xdr:row>
      <xdr:rowOff>135032</xdr:rowOff>
    </xdr:from>
    <xdr:to>
      <xdr:col>26</xdr:col>
      <xdr:colOff>67236</xdr:colOff>
      <xdr:row>43</xdr:row>
      <xdr:rowOff>20732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280146</xdr:colOff>
      <xdr:row>28</xdr:row>
      <xdr:rowOff>123266</xdr:rowOff>
    </xdr:from>
    <xdr:to>
      <xdr:col>41</xdr:col>
      <xdr:colOff>268940</xdr:colOff>
      <xdr:row>43</xdr:row>
      <xdr:rowOff>11207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K32"/>
  <sheetViews>
    <sheetView showGridLines="0" tabSelected="1" zoomScaleNormal="100" workbookViewId="0">
      <selection activeCell="K5" sqref="K5"/>
    </sheetView>
  </sheetViews>
  <sheetFormatPr defaultRowHeight="14.4" x14ac:dyDescent="0.3"/>
  <cols>
    <col min="1" max="1" width="1.6640625" customWidth="1"/>
    <col min="2" max="57" width="4.6640625" customWidth="1"/>
    <col min="58" max="58" width="7.109375" bestFit="1" customWidth="1"/>
    <col min="59" max="71" width="4.6640625" customWidth="1"/>
    <col min="72" max="72" width="7.109375" bestFit="1" customWidth="1"/>
    <col min="73" max="75" width="4.6640625" customWidth="1"/>
    <col min="76" max="76" width="7.109375" bestFit="1" customWidth="1"/>
    <col min="77" max="77" width="6.109375" bestFit="1" customWidth="1"/>
    <col min="78" max="84" width="4.6640625" customWidth="1"/>
  </cols>
  <sheetData>
    <row r="2" spans="3:89" ht="18" x14ac:dyDescent="0.3">
      <c r="C2" s="72" t="s">
        <v>38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19"/>
      <c r="AB2" s="19"/>
      <c r="AC2" s="19"/>
      <c r="AD2" s="19"/>
      <c r="AE2" s="19"/>
      <c r="AF2" s="19"/>
      <c r="AG2" s="19"/>
      <c r="AH2" s="19"/>
    </row>
    <row r="3" spans="3:89" x14ac:dyDescent="0.3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3:89" x14ac:dyDescent="0.3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3:89" x14ac:dyDescent="0.3">
      <c r="C5" s="81" t="s">
        <v>26</v>
      </c>
      <c r="D5" s="81"/>
      <c r="E5" s="81"/>
      <c r="F5" s="81"/>
      <c r="G5" s="81"/>
      <c r="H5" s="61">
        <v>10</v>
      </c>
      <c r="I5" s="63"/>
      <c r="J5" s="17"/>
      <c r="K5" s="17"/>
      <c r="L5" s="17"/>
      <c r="M5" s="59" t="s">
        <v>27</v>
      </c>
      <c r="N5" s="60"/>
      <c r="O5" s="60"/>
      <c r="P5" s="60"/>
      <c r="Q5" s="60"/>
      <c r="R5" s="60"/>
      <c r="S5" s="61" t="s">
        <v>37</v>
      </c>
      <c r="T5" s="62"/>
      <c r="U5" s="62"/>
      <c r="V5" s="62"/>
      <c r="W5" s="62"/>
      <c r="X5" s="62"/>
      <c r="Y5" s="62"/>
      <c r="Z5" s="63"/>
      <c r="AA5" s="17"/>
      <c r="AB5" s="17"/>
      <c r="AC5" s="17"/>
      <c r="AD5" s="17"/>
      <c r="AE5" s="17"/>
      <c r="AF5" s="17"/>
      <c r="AG5" s="17"/>
      <c r="AH5" s="17"/>
    </row>
    <row r="6" spans="3:89" x14ac:dyDescent="0.3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3:89" x14ac:dyDescent="0.3">
      <c r="C7" s="74"/>
      <c r="D7" s="74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3:89" x14ac:dyDescent="0.3">
      <c r="C8" s="69" t="s">
        <v>29</v>
      </c>
      <c r="D8" s="69"/>
      <c r="E8" s="69"/>
      <c r="F8" s="69"/>
      <c r="G8" s="38" t="s">
        <v>11</v>
      </c>
      <c r="H8" s="38"/>
      <c r="I8" s="38"/>
      <c r="J8" s="38"/>
      <c r="K8" s="44" t="s">
        <v>12</v>
      </c>
      <c r="L8" s="44"/>
      <c r="M8" s="44" t="s">
        <v>13</v>
      </c>
      <c r="N8" s="44"/>
      <c r="O8" s="38" t="s">
        <v>14</v>
      </c>
      <c r="P8" s="38"/>
      <c r="Q8" s="38" t="s">
        <v>15</v>
      </c>
      <c r="R8" s="38"/>
      <c r="S8" s="38"/>
      <c r="T8" s="38" t="s">
        <v>16</v>
      </c>
      <c r="U8" s="38"/>
      <c r="V8" s="38"/>
      <c r="W8" s="38" t="s">
        <v>17</v>
      </c>
      <c r="X8" s="38"/>
      <c r="Y8" s="38"/>
      <c r="Z8" s="38"/>
    </row>
    <row r="9" spans="3:89" ht="15" thickBot="1" x14ac:dyDescent="0.35">
      <c r="C9" s="70"/>
      <c r="D9" s="70"/>
      <c r="E9" s="70"/>
      <c r="F9" s="70"/>
      <c r="G9" s="39"/>
      <c r="H9" s="39"/>
      <c r="I9" s="39"/>
      <c r="J9" s="39"/>
      <c r="K9" s="45"/>
      <c r="L9" s="45"/>
      <c r="M9" s="45"/>
      <c r="N9" s="45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BX9" t="s">
        <v>30</v>
      </c>
      <c r="BY9" t="s">
        <v>31</v>
      </c>
      <c r="BZ9" t="s">
        <v>32</v>
      </c>
      <c r="CC9" t="s">
        <v>30</v>
      </c>
      <c r="CJ9" t="s">
        <v>35</v>
      </c>
      <c r="CK9" t="s">
        <v>36</v>
      </c>
    </row>
    <row r="10" spans="3:89" ht="15" thickTop="1" x14ac:dyDescent="0.3">
      <c r="C10" s="43" t="str">
        <f t="shared" ref="C10:C19" si="0">IF(BI10&lt;=Q_NBofSteps,"  Process Step "&amp;BI10,"")</f>
        <v xml:space="preserve">  Process Step 1</v>
      </c>
      <c r="D10" s="43"/>
      <c r="E10" s="43"/>
      <c r="F10" s="43"/>
      <c r="G10" s="40">
        <v>100</v>
      </c>
      <c r="H10" s="40"/>
      <c r="I10" s="40"/>
      <c r="J10" s="40"/>
      <c r="K10" s="40">
        <v>5</v>
      </c>
      <c r="L10" s="40"/>
      <c r="M10" s="40">
        <v>5</v>
      </c>
      <c r="N10" s="40"/>
      <c r="O10" s="49">
        <f t="shared" ref="O10:O19" si="1">IF(OR(C10="",G10=""),"",SUM(AY10:AZ10))</f>
        <v>10</v>
      </c>
      <c r="P10" s="49"/>
      <c r="Q10" s="71">
        <f t="shared" ref="Q10:Q19" si="2">IF(OR(C10="",G10=""),"",O10/G10)</f>
        <v>0.1</v>
      </c>
      <c r="R10" s="71"/>
      <c r="S10" s="71"/>
      <c r="T10" s="58">
        <f t="shared" ref="T10:T19" si="3">IF(OR(C10="",G10=""),"",IF(Q_FirstApproach,1-Q10,EXP(-1*Q10)))</f>
        <v>0.90483741803595952</v>
      </c>
      <c r="U10" s="58"/>
      <c r="V10" s="58"/>
      <c r="W10" s="55">
        <f>IF(T10="","",T10)</f>
        <v>0.90483741803595952</v>
      </c>
      <c r="X10" s="55"/>
      <c r="Y10" s="55"/>
      <c r="Z10" s="55"/>
      <c r="AA10" s="20"/>
      <c r="AB10" s="21"/>
      <c r="AC10" s="21"/>
      <c r="AD10" s="21"/>
      <c r="AE10" s="21"/>
      <c r="AF10" s="21"/>
      <c r="AG10" s="21"/>
      <c r="AH10" s="21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>
        <f>IF(K10="",0,K10)</f>
        <v>5</v>
      </c>
      <c r="AZ10">
        <f>IF(M10="",0,M10)</f>
        <v>5</v>
      </c>
      <c r="BF10" t="b">
        <f t="shared" ref="BF10:BF19" si="4">OR(K10&lt;0,M10&lt;0)</f>
        <v>0</v>
      </c>
      <c r="BG10" t="str">
        <f>IF(BJ10=0,"","PS "&amp;BI10)</f>
        <v>PS 1</v>
      </c>
      <c r="BI10">
        <v>1</v>
      </c>
      <c r="BJ10" s="52">
        <f t="shared" ref="BJ10:BJ19" si="5">IF(OR($G$10="",$G$10=0),0,IF(BI10&lt;=Q_NBofSteps,1,0))</f>
        <v>1</v>
      </c>
      <c r="BK10" s="52"/>
      <c r="BL10" s="52" t="b">
        <f>S5=BL11</f>
        <v>0</v>
      </c>
      <c r="BM10" s="52"/>
      <c r="BT10">
        <f>IF(G10="","",MAX($BX$10:$BX$19))</f>
        <v>12.002000000000001</v>
      </c>
      <c r="BU10">
        <f t="shared" ref="BU10:BU19" si="6">VLOOKUP(BT10,$BX$10:$BZ$19,3,FALSE)</f>
        <v>2</v>
      </c>
      <c r="BX10">
        <f>BY10+IF(O10="",0,O10)</f>
        <v>10.000999999999999</v>
      </c>
      <c r="BY10">
        <v>1E-3</v>
      </c>
      <c r="BZ10">
        <v>1</v>
      </c>
      <c r="CC10" t="str">
        <f>"&lt;"&amp;BT10</f>
        <v>&lt;12.002</v>
      </c>
      <c r="CD10" t="s">
        <v>30</v>
      </c>
      <c r="CG10" t="str">
        <f>IF(BG10="","",INDEX($BG$10:$BG$19,BU10,1))</f>
        <v>PS 2</v>
      </c>
      <c r="CH10" s="28">
        <f>IF(CG10="","",CI10)</f>
        <v>0.15584415584415584</v>
      </c>
      <c r="CI10" s="28">
        <f>IF(CG10="","",CJ10/$CK$10)</f>
        <v>0.15584415584415584</v>
      </c>
      <c r="CJ10">
        <f>IF(CG10="","",INDEX($O$10:$P$19,BU10,1))</f>
        <v>12</v>
      </c>
      <c r="CK10">
        <f>SUM(BF23:BG32)</f>
        <v>77</v>
      </c>
    </row>
    <row r="11" spans="3:89" x14ac:dyDescent="0.3">
      <c r="C11" s="37" t="str">
        <f t="shared" si="0"/>
        <v xml:space="preserve">  Process Step 2</v>
      </c>
      <c r="D11" s="37"/>
      <c r="E11" s="37"/>
      <c r="F11" s="37"/>
      <c r="G11" s="41">
        <f t="shared" ref="G11:G19" si="7">IF(OR(G10="",C11=""),"",G10-AY10)</f>
        <v>95</v>
      </c>
      <c r="H11" s="41"/>
      <c r="I11" s="41"/>
      <c r="J11" s="41"/>
      <c r="K11" s="46">
        <v>5</v>
      </c>
      <c r="L11" s="46"/>
      <c r="M11" s="46">
        <v>7</v>
      </c>
      <c r="N11" s="46"/>
      <c r="O11" s="48">
        <f t="shared" si="1"/>
        <v>12</v>
      </c>
      <c r="P11" s="48"/>
      <c r="Q11" s="50">
        <f t="shared" si="2"/>
        <v>0.12631578947368421</v>
      </c>
      <c r="R11" s="50"/>
      <c r="S11" s="50"/>
      <c r="T11" s="54">
        <f t="shared" si="3"/>
        <v>0.88133648604896631</v>
      </c>
      <c r="U11" s="54"/>
      <c r="V11" s="54"/>
      <c r="W11" s="56">
        <f>IF(T11="","",T11*W10)</f>
        <v>0.79746623045743215</v>
      </c>
      <c r="X11" s="56"/>
      <c r="Y11" s="56"/>
      <c r="Z11" s="56"/>
      <c r="AA11" s="20"/>
      <c r="AB11" s="21"/>
      <c r="AC11" s="21"/>
      <c r="AD11" s="21"/>
      <c r="AE11" s="21"/>
      <c r="AF11" s="21"/>
      <c r="AG11" s="21"/>
      <c r="AH11" s="21"/>
      <c r="AY11">
        <f t="shared" ref="AY11:AY19" si="8">IF(K11="",0,K11)</f>
        <v>5</v>
      </c>
      <c r="AZ11">
        <f t="shared" ref="AZ11:AZ19" si="9">IF(M11="",0,M11)</f>
        <v>7</v>
      </c>
      <c r="BF11" t="b">
        <f t="shared" si="4"/>
        <v>0</v>
      </c>
      <c r="BG11" t="str">
        <f t="shared" ref="BG11:BG19" si="10">IF(BJ11=0,"","PS "&amp;BI11)</f>
        <v>PS 2</v>
      </c>
      <c r="BI11">
        <v>2</v>
      </c>
      <c r="BJ11" s="52">
        <f t="shared" si="5"/>
        <v>1</v>
      </c>
      <c r="BK11" s="52"/>
      <c r="BL11" t="s">
        <v>18</v>
      </c>
      <c r="BT11">
        <f>DMAX($BX$9:$BZ$19,$BX$9,CC9:CC10)</f>
        <v>10.007999999999999</v>
      </c>
      <c r="BU11">
        <f t="shared" si="6"/>
        <v>8</v>
      </c>
      <c r="BX11">
        <f t="shared" ref="BX11:BX19" si="11">BY11+IF(O11="",0,O11)</f>
        <v>12.002000000000001</v>
      </c>
      <c r="BY11">
        <v>2E-3</v>
      </c>
      <c r="BZ11">
        <v>2</v>
      </c>
      <c r="CC11" t="s">
        <v>30</v>
      </c>
      <c r="CD11" t="str">
        <f>"&lt;"&amp;BT11</f>
        <v>&lt;10.008</v>
      </c>
      <c r="CG11" t="str">
        <f t="shared" ref="CG11:CG19" si="12">IF(BG11="","",INDEX($BG$10:$BG$19,BU11,1))</f>
        <v>PS 8</v>
      </c>
      <c r="CH11" s="28">
        <f>IF(CG11="","",CI11+CH10)</f>
        <v>0.2857142857142857</v>
      </c>
      <c r="CI11" s="28">
        <f t="shared" ref="CI11:CI19" si="13">IF(CG11="","",CJ11/$CK$10)</f>
        <v>0.12987012987012986</v>
      </c>
      <c r="CJ11">
        <f t="shared" ref="CJ11:CJ19" si="14">IF(CG11="","",INDEX($O$10:$P$19,BU11,1))</f>
        <v>10</v>
      </c>
    </row>
    <row r="12" spans="3:89" x14ac:dyDescent="0.3">
      <c r="C12" s="36" t="str">
        <f t="shared" si="0"/>
        <v xml:space="preserve">  Process Step 3</v>
      </c>
      <c r="D12" s="36"/>
      <c r="E12" s="36"/>
      <c r="F12" s="36"/>
      <c r="G12" s="42">
        <f t="shared" si="7"/>
        <v>90</v>
      </c>
      <c r="H12" s="42"/>
      <c r="I12" s="42"/>
      <c r="J12" s="42"/>
      <c r="K12" s="46">
        <v>0</v>
      </c>
      <c r="L12" s="46"/>
      <c r="M12" s="46">
        <v>8</v>
      </c>
      <c r="N12" s="46"/>
      <c r="O12" s="47">
        <f t="shared" si="1"/>
        <v>8</v>
      </c>
      <c r="P12" s="47"/>
      <c r="Q12" s="51">
        <f t="shared" si="2"/>
        <v>8.8888888888888892E-2</v>
      </c>
      <c r="R12" s="51"/>
      <c r="S12" s="51"/>
      <c r="T12" s="53">
        <f t="shared" si="3"/>
        <v>0.91494722873003098</v>
      </c>
      <c r="U12" s="53"/>
      <c r="V12" s="53"/>
      <c r="W12" s="57">
        <f t="shared" ref="W12:W19" si="15">IF(T12="","",T12*W11)</f>
        <v>0.72963951756281176</v>
      </c>
      <c r="X12" s="57"/>
      <c r="Y12" s="57"/>
      <c r="Z12" s="57"/>
      <c r="AA12" s="20"/>
      <c r="AB12" s="21"/>
      <c r="AC12" s="21"/>
      <c r="AD12" s="21"/>
      <c r="AE12" s="21"/>
      <c r="AF12" s="21"/>
      <c r="AG12" s="21"/>
      <c r="AH12" s="21"/>
      <c r="AY12">
        <f t="shared" si="8"/>
        <v>0</v>
      </c>
      <c r="AZ12">
        <f t="shared" si="9"/>
        <v>8</v>
      </c>
      <c r="BF12" t="b">
        <f t="shared" si="4"/>
        <v>0</v>
      </c>
      <c r="BG12" t="str">
        <f t="shared" si="10"/>
        <v>PS 3</v>
      </c>
      <c r="BI12">
        <v>3</v>
      </c>
      <c r="BJ12" s="52">
        <f t="shared" si="5"/>
        <v>1</v>
      </c>
      <c r="BK12" s="52"/>
      <c r="BL12" t="s">
        <v>37</v>
      </c>
      <c r="BT12">
        <f>DMAX($BX$9:$BZ$19,$BX$9,CD10:CD11)</f>
        <v>10.004</v>
      </c>
      <c r="BU12">
        <f t="shared" si="6"/>
        <v>4</v>
      </c>
      <c r="BX12">
        <f t="shared" si="11"/>
        <v>8.0030000000000001</v>
      </c>
      <c r="BY12">
        <v>3.0000000000000001E-3</v>
      </c>
      <c r="BZ12">
        <v>3</v>
      </c>
      <c r="CC12" t="str">
        <f>"&lt;"&amp;BT12</f>
        <v>&lt;10.004</v>
      </c>
      <c r="CD12" t="s">
        <v>30</v>
      </c>
      <c r="CG12" t="str">
        <f t="shared" si="12"/>
        <v>PS 4</v>
      </c>
      <c r="CH12" s="28">
        <f t="shared" ref="CH12:CH19" si="16">IF(CG12="","",CI12+CH11)</f>
        <v>0.41558441558441556</v>
      </c>
      <c r="CI12" s="28">
        <f t="shared" si="13"/>
        <v>0.12987012987012986</v>
      </c>
      <c r="CJ12">
        <f t="shared" si="14"/>
        <v>10</v>
      </c>
    </row>
    <row r="13" spans="3:89" x14ac:dyDescent="0.3">
      <c r="C13" s="37" t="str">
        <f t="shared" si="0"/>
        <v xml:space="preserve">  Process Step 4</v>
      </c>
      <c r="D13" s="37"/>
      <c r="E13" s="37"/>
      <c r="F13" s="37"/>
      <c r="G13" s="41">
        <f t="shared" si="7"/>
        <v>90</v>
      </c>
      <c r="H13" s="41"/>
      <c r="I13" s="41"/>
      <c r="J13" s="41"/>
      <c r="K13" s="46">
        <v>5</v>
      </c>
      <c r="L13" s="46"/>
      <c r="M13" s="46">
        <v>5</v>
      </c>
      <c r="N13" s="46"/>
      <c r="O13" s="48">
        <f t="shared" si="1"/>
        <v>10</v>
      </c>
      <c r="P13" s="48"/>
      <c r="Q13" s="50">
        <f t="shared" si="2"/>
        <v>0.1111111111111111</v>
      </c>
      <c r="R13" s="50"/>
      <c r="S13" s="50"/>
      <c r="T13" s="54">
        <f t="shared" si="3"/>
        <v>0.89483931681436979</v>
      </c>
      <c r="U13" s="54"/>
      <c r="V13" s="54"/>
      <c r="W13" s="56">
        <f t="shared" si="15"/>
        <v>0.65291012741667287</v>
      </c>
      <c r="X13" s="56"/>
      <c r="Y13" s="56"/>
      <c r="Z13" s="56"/>
      <c r="AA13" s="20"/>
      <c r="AB13" s="21"/>
      <c r="AC13" s="21"/>
      <c r="AD13" s="21"/>
      <c r="AE13" s="21"/>
      <c r="AF13" s="21"/>
      <c r="AG13" s="21"/>
      <c r="AH13" s="21"/>
      <c r="AY13">
        <f t="shared" si="8"/>
        <v>5</v>
      </c>
      <c r="AZ13">
        <f t="shared" si="9"/>
        <v>5</v>
      </c>
      <c r="BF13" t="b">
        <f t="shared" si="4"/>
        <v>0</v>
      </c>
      <c r="BG13" t="str">
        <f t="shared" si="10"/>
        <v>PS 4</v>
      </c>
      <c r="BI13">
        <v>4</v>
      </c>
      <c r="BJ13" s="52">
        <f t="shared" si="5"/>
        <v>1</v>
      </c>
      <c r="BK13" s="52"/>
      <c r="BT13">
        <f>DMAX($BX$9:$BZ$19,$BX$9,CC11:CC12)</f>
        <v>10.000999999999999</v>
      </c>
      <c r="BU13">
        <f t="shared" si="6"/>
        <v>1</v>
      </c>
      <c r="BX13">
        <f t="shared" si="11"/>
        <v>10.004</v>
      </c>
      <c r="BY13">
        <v>4.0000000000000001E-3</v>
      </c>
      <c r="BZ13">
        <v>4</v>
      </c>
      <c r="CC13" t="s">
        <v>30</v>
      </c>
      <c r="CD13" t="str">
        <f>"&lt;"&amp;BT13</f>
        <v>&lt;10.001</v>
      </c>
      <c r="CG13" t="str">
        <f t="shared" si="12"/>
        <v>PS 1</v>
      </c>
      <c r="CH13" s="28">
        <f t="shared" si="16"/>
        <v>0.54545454545454541</v>
      </c>
      <c r="CI13" s="28">
        <f t="shared" si="13"/>
        <v>0.12987012987012986</v>
      </c>
      <c r="CJ13">
        <f t="shared" si="14"/>
        <v>10</v>
      </c>
    </row>
    <row r="14" spans="3:89" x14ac:dyDescent="0.3">
      <c r="C14" s="36" t="str">
        <f t="shared" si="0"/>
        <v xml:space="preserve">  Process Step 5</v>
      </c>
      <c r="D14" s="36"/>
      <c r="E14" s="36"/>
      <c r="F14" s="36"/>
      <c r="G14" s="42">
        <f t="shared" si="7"/>
        <v>85</v>
      </c>
      <c r="H14" s="42"/>
      <c r="I14" s="42"/>
      <c r="J14" s="42"/>
      <c r="K14" s="46">
        <v>1</v>
      </c>
      <c r="L14" s="46"/>
      <c r="M14" s="46">
        <v>4</v>
      </c>
      <c r="N14" s="46"/>
      <c r="O14" s="47">
        <f t="shared" si="1"/>
        <v>5</v>
      </c>
      <c r="P14" s="47"/>
      <c r="Q14" s="51">
        <f t="shared" si="2"/>
        <v>5.8823529411764705E-2</v>
      </c>
      <c r="R14" s="51"/>
      <c r="S14" s="51"/>
      <c r="T14" s="53">
        <f t="shared" si="3"/>
        <v>0.94287314385487497</v>
      </c>
      <c r="U14" s="53"/>
      <c r="V14" s="53"/>
      <c r="W14" s="57">
        <f t="shared" si="15"/>
        <v>0.61561142449204531</v>
      </c>
      <c r="X14" s="57"/>
      <c r="Y14" s="57"/>
      <c r="Z14" s="57"/>
      <c r="AA14" s="20"/>
      <c r="AB14" s="21"/>
      <c r="AC14" s="21"/>
      <c r="AD14" s="21"/>
      <c r="AE14" s="21"/>
      <c r="AF14" s="21"/>
      <c r="AG14" s="21"/>
      <c r="AH14" s="21"/>
      <c r="AY14">
        <f t="shared" si="8"/>
        <v>1</v>
      </c>
      <c r="AZ14">
        <f t="shared" si="9"/>
        <v>4</v>
      </c>
      <c r="BF14" t="b">
        <f t="shared" si="4"/>
        <v>0</v>
      </c>
      <c r="BG14" t="str">
        <f t="shared" si="10"/>
        <v>PS 5</v>
      </c>
      <c r="BI14">
        <v>5</v>
      </c>
      <c r="BJ14" s="52">
        <f t="shared" si="5"/>
        <v>1</v>
      </c>
      <c r="BK14" s="52"/>
      <c r="BT14">
        <f>DMAX($BX$9:$BZ$19,$BX$9,CD12:CD13)</f>
        <v>8.0030000000000001</v>
      </c>
      <c r="BU14">
        <f t="shared" si="6"/>
        <v>3</v>
      </c>
      <c r="BX14">
        <f t="shared" si="11"/>
        <v>5.0049999999999999</v>
      </c>
      <c r="BY14">
        <v>5.0000000000000001E-3</v>
      </c>
      <c r="BZ14">
        <v>5</v>
      </c>
      <c r="CC14" t="str">
        <f>"&lt;"&amp;BT14</f>
        <v>&lt;8.003</v>
      </c>
      <c r="CD14" t="s">
        <v>30</v>
      </c>
      <c r="CG14" t="str">
        <f t="shared" si="12"/>
        <v>PS 3</v>
      </c>
      <c r="CH14" s="28">
        <f t="shared" si="16"/>
        <v>0.64935064935064934</v>
      </c>
      <c r="CI14" s="28">
        <f t="shared" si="13"/>
        <v>0.1038961038961039</v>
      </c>
      <c r="CJ14">
        <f t="shared" si="14"/>
        <v>8</v>
      </c>
    </row>
    <row r="15" spans="3:89" x14ac:dyDescent="0.3">
      <c r="C15" s="37" t="str">
        <f t="shared" si="0"/>
        <v xml:space="preserve">  Process Step 6</v>
      </c>
      <c r="D15" s="37"/>
      <c r="E15" s="37"/>
      <c r="F15" s="37"/>
      <c r="G15" s="41">
        <f t="shared" si="7"/>
        <v>84</v>
      </c>
      <c r="H15" s="41"/>
      <c r="I15" s="41"/>
      <c r="J15" s="41"/>
      <c r="K15" s="46">
        <v>3</v>
      </c>
      <c r="L15" s="46"/>
      <c r="M15" s="46">
        <v>4</v>
      </c>
      <c r="N15" s="46"/>
      <c r="O15" s="48">
        <f t="shared" si="1"/>
        <v>7</v>
      </c>
      <c r="P15" s="48"/>
      <c r="Q15" s="50">
        <f t="shared" si="2"/>
        <v>8.3333333333333329E-2</v>
      </c>
      <c r="R15" s="50"/>
      <c r="S15" s="50"/>
      <c r="T15" s="54">
        <f t="shared" si="3"/>
        <v>0.92004441462932329</v>
      </c>
      <c r="U15" s="54"/>
      <c r="V15" s="54"/>
      <c r="W15" s="56">
        <f t="shared" si="15"/>
        <v>0.56638985268590769</v>
      </c>
      <c r="X15" s="56"/>
      <c r="Y15" s="56"/>
      <c r="Z15" s="56"/>
      <c r="AA15" s="20"/>
      <c r="AB15" s="21"/>
      <c r="AC15" s="21"/>
      <c r="AD15" s="21"/>
      <c r="AE15" s="21"/>
      <c r="AF15" s="21"/>
      <c r="AG15" s="21"/>
      <c r="AH15" s="21"/>
      <c r="AY15">
        <f t="shared" si="8"/>
        <v>3</v>
      </c>
      <c r="AZ15">
        <f t="shared" si="9"/>
        <v>4</v>
      </c>
      <c r="BF15" t="b">
        <f t="shared" si="4"/>
        <v>0</v>
      </c>
      <c r="BG15" t="str">
        <f t="shared" si="10"/>
        <v>PS 6</v>
      </c>
      <c r="BI15">
        <v>6</v>
      </c>
      <c r="BJ15" s="52">
        <f t="shared" si="5"/>
        <v>1</v>
      </c>
      <c r="BK15" s="52"/>
      <c r="BT15">
        <f>DMAX($BX$9:$BZ$19,$BX$9,CC13:CC14)</f>
        <v>7.01</v>
      </c>
      <c r="BU15">
        <f t="shared" si="6"/>
        <v>10</v>
      </c>
      <c r="BX15">
        <f t="shared" si="11"/>
        <v>7.0060000000000002</v>
      </c>
      <c r="BY15">
        <v>6.0000000000000001E-3</v>
      </c>
      <c r="BZ15">
        <v>6</v>
      </c>
      <c r="CC15" t="s">
        <v>30</v>
      </c>
      <c r="CD15" t="str">
        <f>"&lt;"&amp;BT15</f>
        <v>&lt;7.01</v>
      </c>
      <c r="CG15" t="str">
        <f t="shared" si="12"/>
        <v>PS 10</v>
      </c>
      <c r="CH15" s="28">
        <f t="shared" si="16"/>
        <v>0.74025974025974028</v>
      </c>
      <c r="CI15" s="28">
        <f t="shared" si="13"/>
        <v>9.0909090909090912E-2</v>
      </c>
      <c r="CJ15">
        <f t="shared" si="14"/>
        <v>7</v>
      </c>
    </row>
    <row r="16" spans="3:89" x14ac:dyDescent="0.3">
      <c r="C16" s="36" t="str">
        <f t="shared" si="0"/>
        <v xml:space="preserve">  Process Step 7</v>
      </c>
      <c r="D16" s="36"/>
      <c r="E16" s="36"/>
      <c r="F16" s="36"/>
      <c r="G16" s="42">
        <f t="shared" si="7"/>
        <v>81</v>
      </c>
      <c r="H16" s="42"/>
      <c r="I16" s="42"/>
      <c r="J16" s="42"/>
      <c r="K16" s="46">
        <v>2</v>
      </c>
      <c r="L16" s="46"/>
      <c r="M16" s="46">
        <v>0</v>
      </c>
      <c r="N16" s="46"/>
      <c r="O16" s="47">
        <f t="shared" si="1"/>
        <v>2</v>
      </c>
      <c r="P16" s="47"/>
      <c r="Q16" s="51">
        <f t="shared" si="2"/>
        <v>2.4691358024691357E-2</v>
      </c>
      <c r="R16" s="51"/>
      <c r="S16" s="51"/>
      <c r="T16" s="53">
        <f t="shared" si="3"/>
        <v>0.97561098006484592</v>
      </c>
      <c r="U16" s="53"/>
      <c r="V16" s="53"/>
      <c r="W16" s="57">
        <f t="shared" si="15"/>
        <v>0.55257615927768211</v>
      </c>
      <c r="X16" s="57"/>
      <c r="Y16" s="57"/>
      <c r="Z16" s="57"/>
      <c r="AA16" s="20"/>
      <c r="AB16" s="21"/>
      <c r="AC16" s="21"/>
      <c r="AD16" s="21"/>
      <c r="AE16" s="21"/>
      <c r="AF16" s="21"/>
      <c r="AG16" s="21"/>
      <c r="AH16" s="21"/>
      <c r="AY16">
        <f t="shared" si="8"/>
        <v>2</v>
      </c>
      <c r="AZ16">
        <f t="shared" si="9"/>
        <v>0</v>
      </c>
      <c r="BF16" t="b">
        <f t="shared" si="4"/>
        <v>0</v>
      </c>
      <c r="BG16" t="str">
        <f t="shared" si="10"/>
        <v>PS 7</v>
      </c>
      <c r="BI16">
        <v>7</v>
      </c>
      <c r="BJ16" s="52">
        <f t="shared" si="5"/>
        <v>1</v>
      </c>
      <c r="BK16" s="52"/>
      <c r="BT16">
        <f>DMAX($BX$9:$BZ$19,$BX$9,CD14:CD15)</f>
        <v>7.0060000000000002</v>
      </c>
      <c r="BU16">
        <f t="shared" si="6"/>
        <v>6</v>
      </c>
      <c r="BX16">
        <f t="shared" si="11"/>
        <v>2.0070000000000001</v>
      </c>
      <c r="BY16">
        <v>7.0000000000000001E-3</v>
      </c>
      <c r="BZ16">
        <v>7</v>
      </c>
      <c r="CC16" t="str">
        <f>"&lt;"&amp;BT16</f>
        <v>&lt;7.006</v>
      </c>
      <c r="CD16" t="s">
        <v>30</v>
      </c>
      <c r="CG16" t="str">
        <f t="shared" si="12"/>
        <v>PS 6</v>
      </c>
      <c r="CH16" s="28">
        <f t="shared" si="16"/>
        <v>0.83116883116883122</v>
      </c>
      <c r="CI16" s="28">
        <f t="shared" si="13"/>
        <v>9.0909090909090912E-2</v>
      </c>
      <c r="CJ16">
        <f t="shared" si="14"/>
        <v>7</v>
      </c>
    </row>
    <row r="17" spans="3:88" x14ac:dyDescent="0.3">
      <c r="C17" s="37" t="str">
        <f t="shared" si="0"/>
        <v xml:space="preserve">  Process Step 8</v>
      </c>
      <c r="D17" s="37"/>
      <c r="E17" s="37"/>
      <c r="F17" s="37"/>
      <c r="G17" s="41">
        <f t="shared" si="7"/>
        <v>79</v>
      </c>
      <c r="H17" s="41"/>
      <c r="I17" s="41"/>
      <c r="J17" s="41"/>
      <c r="K17" s="46">
        <v>4</v>
      </c>
      <c r="L17" s="46"/>
      <c r="M17" s="46">
        <v>6</v>
      </c>
      <c r="N17" s="46"/>
      <c r="O17" s="48">
        <f t="shared" si="1"/>
        <v>10</v>
      </c>
      <c r="P17" s="48"/>
      <c r="Q17" s="50">
        <f t="shared" si="2"/>
        <v>0.12658227848101267</v>
      </c>
      <c r="R17" s="50"/>
      <c r="S17" s="50"/>
      <c r="T17" s="54">
        <f t="shared" si="3"/>
        <v>0.88110165085556524</v>
      </c>
      <c r="U17" s="54"/>
      <c r="V17" s="54"/>
      <c r="W17" s="56">
        <f t="shared" si="15"/>
        <v>0.4868757661629935</v>
      </c>
      <c r="X17" s="56"/>
      <c r="Y17" s="56"/>
      <c r="Z17" s="56"/>
      <c r="AA17" s="20"/>
      <c r="AB17" s="21"/>
      <c r="AC17" s="21"/>
      <c r="AD17" s="21"/>
      <c r="AE17" s="21"/>
      <c r="AF17" s="21"/>
      <c r="AG17" s="21"/>
      <c r="AH17" s="21"/>
      <c r="AY17">
        <f t="shared" si="8"/>
        <v>4</v>
      </c>
      <c r="AZ17">
        <f t="shared" si="9"/>
        <v>6</v>
      </c>
      <c r="BF17" t="b">
        <f t="shared" si="4"/>
        <v>0</v>
      </c>
      <c r="BG17" t="str">
        <f t="shared" si="10"/>
        <v>PS 8</v>
      </c>
      <c r="BI17">
        <v>8</v>
      </c>
      <c r="BJ17" s="52">
        <f t="shared" si="5"/>
        <v>1</v>
      </c>
      <c r="BK17" s="52"/>
      <c r="BT17">
        <f>DMAX($BX$9:$BZ$19,$BX$9,CC15:CC16)</f>
        <v>6.0090000000000003</v>
      </c>
      <c r="BU17">
        <f t="shared" si="6"/>
        <v>9</v>
      </c>
      <c r="BX17">
        <f t="shared" si="11"/>
        <v>10.007999999999999</v>
      </c>
      <c r="BY17">
        <v>8.0000000000000002E-3</v>
      </c>
      <c r="BZ17">
        <v>8</v>
      </c>
      <c r="CC17" t="s">
        <v>30</v>
      </c>
      <c r="CD17" t="str">
        <f>"&lt;"&amp;BT17</f>
        <v>&lt;6.009</v>
      </c>
      <c r="CG17" t="str">
        <f t="shared" si="12"/>
        <v>PS 9</v>
      </c>
      <c r="CH17" s="28">
        <f t="shared" si="16"/>
        <v>0.90909090909090917</v>
      </c>
      <c r="CI17" s="28">
        <f t="shared" si="13"/>
        <v>7.792207792207792E-2</v>
      </c>
      <c r="CJ17">
        <f t="shared" si="14"/>
        <v>6</v>
      </c>
    </row>
    <row r="18" spans="3:88" x14ac:dyDescent="0.3">
      <c r="C18" s="36" t="str">
        <f t="shared" si="0"/>
        <v xml:space="preserve">  Process Step 9</v>
      </c>
      <c r="D18" s="36"/>
      <c r="E18" s="36"/>
      <c r="F18" s="36"/>
      <c r="G18" s="42">
        <f t="shared" si="7"/>
        <v>75</v>
      </c>
      <c r="H18" s="42"/>
      <c r="I18" s="42"/>
      <c r="J18" s="42"/>
      <c r="K18" s="46">
        <v>2</v>
      </c>
      <c r="L18" s="46"/>
      <c r="M18" s="46">
        <v>4</v>
      </c>
      <c r="N18" s="46"/>
      <c r="O18" s="47">
        <f t="shared" si="1"/>
        <v>6</v>
      </c>
      <c r="P18" s="47"/>
      <c r="Q18" s="51">
        <f t="shared" si="2"/>
        <v>0.08</v>
      </c>
      <c r="R18" s="51"/>
      <c r="S18" s="51"/>
      <c r="T18" s="53">
        <f t="shared" si="3"/>
        <v>0.92311634638663576</v>
      </c>
      <c r="U18" s="53"/>
      <c r="V18" s="53"/>
      <c r="W18" s="57">
        <f t="shared" si="15"/>
        <v>0.44944297840457659</v>
      </c>
      <c r="X18" s="57"/>
      <c r="Y18" s="57"/>
      <c r="Z18" s="57"/>
      <c r="AA18" s="20"/>
      <c r="AB18" s="21"/>
      <c r="AC18" s="21"/>
      <c r="AD18" s="21"/>
      <c r="AE18" s="21"/>
      <c r="AF18" s="21"/>
      <c r="AG18" s="21"/>
      <c r="AH18" s="21"/>
      <c r="AY18">
        <f t="shared" si="8"/>
        <v>2</v>
      </c>
      <c r="AZ18">
        <f t="shared" si="9"/>
        <v>4</v>
      </c>
      <c r="BF18" t="b">
        <f t="shared" si="4"/>
        <v>0</v>
      </c>
      <c r="BG18" t="str">
        <f t="shared" si="10"/>
        <v>PS 9</v>
      </c>
      <c r="BI18">
        <v>9</v>
      </c>
      <c r="BJ18" s="52">
        <f t="shared" si="5"/>
        <v>1</v>
      </c>
      <c r="BK18" s="52"/>
      <c r="BT18">
        <f>DMAX($BX$9:$BZ$19,$BX$9,CD16:CD17)</f>
        <v>5.0049999999999999</v>
      </c>
      <c r="BU18">
        <f t="shared" si="6"/>
        <v>5</v>
      </c>
      <c r="BX18">
        <f t="shared" si="11"/>
        <v>6.0090000000000003</v>
      </c>
      <c r="BY18">
        <v>8.9999999999999993E-3</v>
      </c>
      <c r="BZ18">
        <v>9</v>
      </c>
      <c r="CC18" t="str">
        <f>"&lt;"&amp;BT18</f>
        <v>&lt;5.005</v>
      </c>
      <c r="CD18" t="s">
        <v>30</v>
      </c>
      <c r="CG18" t="str">
        <f t="shared" si="12"/>
        <v>PS 5</v>
      </c>
      <c r="CH18" s="28">
        <f t="shared" si="16"/>
        <v>0.97402597402597413</v>
      </c>
      <c r="CI18" s="28">
        <f t="shared" si="13"/>
        <v>6.4935064935064929E-2</v>
      </c>
      <c r="CJ18">
        <f t="shared" si="14"/>
        <v>5</v>
      </c>
    </row>
    <row r="19" spans="3:88" x14ac:dyDescent="0.3">
      <c r="C19" s="37" t="str">
        <f t="shared" si="0"/>
        <v xml:space="preserve">  Process Step 10</v>
      </c>
      <c r="D19" s="37"/>
      <c r="E19" s="37"/>
      <c r="F19" s="37"/>
      <c r="G19" s="41">
        <f t="shared" si="7"/>
        <v>73</v>
      </c>
      <c r="H19" s="41"/>
      <c r="I19" s="41"/>
      <c r="J19" s="41"/>
      <c r="K19" s="46">
        <v>1</v>
      </c>
      <c r="L19" s="46"/>
      <c r="M19" s="46">
        <v>6</v>
      </c>
      <c r="N19" s="46"/>
      <c r="O19" s="48">
        <f t="shared" si="1"/>
        <v>7</v>
      </c>
      <c r="P19" s="48"/>
      <c r="Q19" s="50">
        <f t="shared" si="2"/>
        <v>9.5890410958904104E-2</v>
      </c>
      <c r="R19" s="50"/>
      <c r="S19" s="50"/>
      <c r="T19" s="54">
        <f t="shared" si="3"/>
        <v>0.90856357922451303</v>
      </c>
      <c r="U19" s="54"/>
      <c r="V19" s="54"/>
      <c r="W19" s="56">
        <f t="shared" si="15"/>
        <v>0.40834752111658762</v>
      </c>
      <c r="X19" s="56"/>
      <c r="Y19" s="56"/>
      <c r="Z19" s="56"/>
      <c r="AA19" s="20"/>
      <c r="AB19" s="21"/>
      <c r="AC19" s="21"/>
      <c r="AD19" s="21"/>
      <c r="AE19" s="21"/>
      <c r="AF19" s="21"/>
      <c r="AG19" s="21"/>
      <c r="AH19" s="21"/>
      <c r="AY19">
        <f t="shared" si="8"/>
        <v>1</v>
      </c>
      <c r="AZ19">
        <f t="shared" si="9"/>
        <v>6</v>
      </c>
      <c r="BF19" t="b">
        <f t="shared" si="4"/>
        <v>0</v>
      </c>
      <c r="BG19" t="str">
        <f t="shared" si="10"/>
        <v>PS 10</v>
      </c>
      <c r="BI19">
        <v>10</v>
      </c>
      <c r="BJ19" s="52">
        <f t="shared" si="5"/>
        <v>1</v>
      </c>
      <c r="BK19" s="52"/>
      <c r="BT19">
        <f>DMAX($BX$9:$BZ$19,$BX$9,CC17:CC18)</f>
        <v>2.0070000000000001</v>
      </c>
      <c r="BU19">
        <f t="shared" si="6"/>
        <v>7</v>
      </c>
      <c r="BX19">
        <f t="shared" si="11"/>
        <v>7.01</v>
      </c>
      <c r="BY19">
        <v>0.01</v>
      </c>
      <c r="BZ19">
        <v>10</v>
      </c>
      <c r="CD19" t="str">
        <f>"&lt;"&amp;BT19</f>
        <v>&lt;2.007</v>
      </c>
      <c r="CG19" t="str">
        <f t="shared" si="12"/>
        <v>PS 7</v>
      </c>
      <c r="CH19" s="28">
        <f t="shared" si="16"/>
        <v>1</v>
      </c>
      <c r="CI19" s="28">
        <f t="shared" si="13"/>
        <v>2.5974025974025976E-2</v>
      </c>
      <c r="CJ19">
        <f t="shared" si="14"/>
        <v>2</v>
      </c>
    </row>
    <row r="20" spans="3:88" x14ac:dyDescent="0.3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BF20" t="b">
        <f>OR(BF10:BF19)</f>
        <v>0</v>
      </c>
    </row>
    <row r="21" spans="3:88" x14ac:dyDescent="0.3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3:88" x14ac:dyDescent="0.3">
      <c r="C22" s="76" t="s">
        <v>19</v>
      </c>
      <c r="D22" s="76"/>
      <c r="E22" s="76"/>
      <c r="F22" s="76"/>
      <c r="G22" s="76"/>
      <c r="H22" s="76"/>
      <c r="I22" s="76"/>
      <c r="J22" s="76"/>
      <c r="K22" s="65">
        <f>IF(G10="","",G10)</f>
        <v>100</v>
      </c>
      <c r="L22" s="65"/>
      <c r="M22" s="17"/>
      <c r="N22" s="22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  <c r="AA22" s="17"/>
      <c r="AB22" s="17"/>
      <c r="AC22" s="17"/>
      <c r="AD22" s="17"/>
      <c r="AE22" s="17"/>
      <c r="AF22" s="17"/>
      <c r="AG22" s="17"/>
      <c r="AH22" s="17"/>
      <c r="BF22" t="s">
        <v>33</v>
      </c>
      <c r="BG22" t="s">
        <v>34</v>
      </c>
    </row>
    <row r="23" spans="3:88" x14ac:dyDescent="0.3">
      <c r="C23" s="75" t="s">
        <v>20</v>
      </c>
      <c r="D23" s="75"/>
      <c r="E23" s="75"/>
      <c r="F23" s="75"/>
      <c r="G23" s="75"/>
      <c r="H23" s="75"/>
      <c r="I23" s="75"/>
      <c r="J23" s="75"/>
      <c r="K23" s="64">
        <f>IF($G$10="","",SUMPRODUCT(K10:L19,$BJ$10:$BK$19))</f>
        <v>28</v>
      </c>
      <c r="L23" s="64"/>
      <c r="M23" s="17"/>
      <c r="N23" s="77" t="s">
        <v>24</v>
      </c>
      <c r="O23" s="78"/>
      <c r="P23" s="78"/>
      <c r="Q23" s="78"/>
      <c r="R23" s="78"/>
      <c r="S23" s="78"/>
      <c r="T23" s="78"/>
      <c r="U23" s="78"/>
      <c r="V23" s="78"/>
      <c r="W23" s="79">
        <f>IF(G10="","",MIN(W10:Z19))</f>
        <v>0.40834752111658762</v>
      </c>
      <c r="X23" s="79"/>
      <c r="Y23" s="79"/>
      <c r="Z23" s="80"/>
      <c r="AA23" s="17"/>
      <c r="AB23" s="17"/>
      <c r="AC23" s="17"/>
      <c r="AD23" s="17"/>
      <c r="AE23" s="17"/>
      <c r="AF23" s="17"/>
      <c r="AG23" s="17"/>
      <c r="AH23" s="17"/>
      <c r="BF23">
        <f>BJ10*K10</f>
        <v>5</v>
      </c>
      <c r="BG23">
        <f>BJ10*M10</f>
        <v>5</v>
      </c>
    </row>
    <row r="24" spans="3:88" x14ac:dyDescent="0.3">
      <c r="C24" s="76" t="s">
        <v>21</v>
      </c>
      <c r="D24" s="76"/>
      <c r="E24" s="76"/>
      <c r="F24" s="76"/>
      <c r="G24" s="76"/>
      <c r="H24" s="76"/>
      <c r="I24" s="76"/>
      <c r="J24" s="76"/>
      <c r="K24" s="65">
        <f>IF($G$10="","",SUMPRODUCT(M10:N19,$BJ$10:$BK$19))</f>
        <v>49</v>
      </c>
      <c r="L24" s="65"/>
      <c r="M24" s="17"/>
      <c r="N24" s="66" t="s">
        <v>25</v>
      </c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8"/>
      <c r="AA24" s="17"/>
      <c r="AB24" s="17"/>
      <c r="AC24" s="17"/>
      <c r="AD24" s="17"/>
      <c r="AE24" s="17"/>
      <c r="AF24" s="17"/>
      <c r="AG24" s="17"/>
      <c r="AH24" s="17"/>
      <c r="BF24">
        <f t="shared" ref="BF24:BF32" si="17">BJ11*K11</f>
        <v>5</v>
      </c>
      <c r="BG24">
        <f t="shared" ref="BG24:BG32" si="18">BJ11*M11</f>
        <v>7</v>
      </c>
    </row>
    <row r="25" spans="3:88" x14ac:dyDescent="0.3">
      <c r="C25" s="75" t="s">
        <v>22</v>
      </c>
      <c r="D25" s="75"/>
      <c r="E25" s="75"/>
      <c r="F25" s="75"/>
      <c r="G25" s="75"/>
      <c r="H25" s="75"/>
      <c r="I25" s="75"/>
      <c r="J25" s="75"/>
      <c r="K25" s="64">
        <f>CK10</f>
        <v>77</v>
      </c>
      <c r="L25" s="64"/>
      <c r="M25" s="17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17"/>
      <c r="AB25" s="17"/>
      <c r="AC25" s="17"/>
      <c r="AD25" s="17"/>
      <c r="AE25" s="17"/>
      <c r="AF25" s="17"/>
      <c r="AG25" s="17"/>
      <c r="AH25" s="17"/>
      <c r="BF25">
        <f t="shared" si="17"/>
        <v>0</v>
      </c>
      <c r="BG25">
        <f t="shared" si="18"/>
        <v>8</v>
      </c>
    </row>
    <row r="26" spans="3:88" x14ac:dyDescent="0.3">
      <c r="C26" s="76" t="s">
        <v>23</v>
      </c>
      <c r="D26" s="76"/>
      <c r="E26" s="76"/>
      <c r="F26" s="76"/>
      <c r="G26" s="76"/>
      <c r="H26" s="76"/>
      <c r="I26" s="76"/>
      <c r="J26" s="76"/>
      <c r="K26" s="65">
        <f>IF(K22="","",K22-K23)</f>
        <v>72</v>
      </c>
      <c r="L26" s="65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BF26">
        <f t="shared" si="17"/>
        <v>5</v>
      </c>
      <c r="BG26">
        <f t="shared" si="18"/>
        <v>5</v>
      </c>
    </row>
    <row r="27" spans="3:88" x14ac:dyDescent="0.3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BF27">
        <f t="shared" si="17"/>
        <v>1</v>
      </c>
      <c r="BG27">
        <f t="shared" si="18"/>
        <v>4</v>
      </c>
    </row>
    <row r="28" spans="3:88" x14ac:dyDescent="0.3">
      <c r="C28" s="73" t="str">
        <f>IF(BF20,"  All Scrap and Rework values should positive numbers.","")</f>
        <v/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BF28">
        <f t="shared" si="17"/>
        <v>3</v>
      </c>
      <c r="BG28">
        <f t="shared" si="18"/>
        <v>4</v>
      </c>
    </row>
    <row r="29" spans="3:88" x14ac:dyDescent="0.3">
      <c r="BF29">
        <f t="shared" si="17"/>
        <v>2</v>
      </c>
      <c r="BG29">
        <f t="shared" si="18"/>
        <v>0</v>
      </c>
    </row>
    <row r="30" spans="3:88" x14ac:dyDescent="0.3">
      <c r="BF30">
        <f t="shared" si="17"/>
        <v>4</v>
      </c>
      <c r="BG30">
        <f t="shared" si="18"/>
        <v>6</v>
      </c>
    </row>
    <row r="31" spans="3:88" x14ac:dyDescent="0.3">
      <c r="BF31">
        <f t="shared" si="17"/>
        <v>2</v>
      </c>
      <c r="BG31">
        <f t="shared" si="18"/>
        <v>4</v>
      </c>
    </row>
    <row r="32" spans="3:88" x14ac:dyDescent="0.3">
      <c r="BF32">
        <f t="shared" si="17"/>
        <v>1</v>
      </c>
      <c r="BG32">
        <f t="shared" si="18"/>
        <v>6</v>
      </c>
    </row>
  </sheetData>
  <sheetProtection selectLockedCells="1"/>
  <mergeCells count="119">
    <mergeCell ref="C2:Z2"/>
    <mergeCell ref="C28:Z28"/>
    <mergeCell ref="C7:D7"/>
    <mergeCell ref="C23:J23"/>
    <mergeCell ref="C24:J24"/>
    <mergeCell ref="C25:J25"/>
    <mergeCell ref="C26:J26"/>
    <mergeCell ref="K26:L26"/>
    <mergeCell ref="BJ16:BK16"/>
    <mergeCell ref="BJ17:BK17"/>
    <mergeCell ref="BJ18:BK18"/>
    <mergeCell ref="BJ19:BK19"/>
    <mergeCell ref="C22:J22"/>
    <mergeCell ref="K22:L22"/>
    <mergeCell ref="N23:V23"/>
    <mergeCell ref="W23:Z23"/>
    <mergeCell ref="BJ10:BK10"/>
    <mergeCell ref="BJ11:BK11"/>
    <mergeCell ref="BJ12:BK12"/>
    <mergeCell ref="BJ13:BK13"/>
    <mergeCell ref="BJ14:BK14"/>
    <mergeCell ref="BJ15:BK15"/>
    <mergeCell ref="C5:G5"/>
    <mergeCell ref="H5:I5"/>
    <mergeCell ref="M5:R5"/>
    <mergeCell ref="S5:Z5"/>
    <mergeCell ref="K25:L25"/>
    <mergeCell ref="K24:L24"/>
    <mergeCell ref="K23:L23"/>
    <mergeCell ref="N24:Z24"/>
    <mergeCell ref="C8:F9"/>
    <mergeCell ref="W18:Z18"/>
    <mergeCell ref="W19:Z19"/>
    <mergeCell ref="Q18:S18"/>
    <mergeCell ref="Q19:S19"/>
    <mergeCell ref="T8:V9"/>
    <mergeCell ref="W8:Z9"/>
    <mergeCell ref="Q10:S10"/>
    <mergeCell ref="Q11:S11"/>
    <mergeCell ref="Q12:S12"/>
    <mergeCell ref="Q13:S13"/>
    <mergeCell ref="M18:N18"/>
    <mergeCell ref="O18:P18"/>
    <mergeCell ref="K19:L19"/>
    <mergeCell ref="M19:N19"/>
    <mergeCell ref="O19:P19"/>
    <mergeCell ref="Q8:S9"/>
    <mergeCell ref="Q14:S14"/>
    <mergeCell ref="BL10:BM10"/>
    <mergeCell ref="T18:V18"/>
    <mergeCell ref="T19:V19"/>
    <mergeCell ref="W10:Z10"/>
    <mergeCell ref="W11:Z11"/>
    <mergeCell ref="W12:Z12"/>
    <mergeCell ref="W13:Z13"/>
    <mergeCell ref="W14:Z14"/>
    <mergeCell ref="W15:Z15"/>
    <mergeCell ref="W16:Z16"/>
    <mergeCell ref="W17:Z17"/>
    <mergeCell ref="T10:V10"/>
    <mergeCell ref="T11:V11"/>
    <mergeCell ref="T12:V12"/>
    <mergeCell ref="T13:V13"/>
    <mergeCell ref="T14:V14"/>
    <mergeCell ref="T15:V15"/>
    <mergeCell ref="T16:V16"/>
    <mergeCell ref="T17:V17"/>
    <mergeCell ref="Q15:S15"/>
    <mergeCell ref="Q16:S16"/>
    <mergeCell ref="Q17:S17"/>
    <mergeCell ref="M15:N15"/>
    <mergeCell ref="O15:P15"/>
    <mergeCell ref="K16:L16"/>
    <mergeCell ref="M16:N16"/>
    <mergeCell ref="O16:P16"/>
    <mergeCell ref="K17:L17"/>
    <mergeCell ref="M17:N17"/>
    <mergeCell ref="O17:P17"/>
    <mergeCell ref="K8:L9"/>
    <mergeCell ref="K12:L12"/>
    <mergeCell ref="K15:L15"/>
    <mergeCell ref="K18:L18"/>
    <mergeCell ref="M12:N12"/>
    <mergeCell ref="O12:P12"/>
    <mergeCell ref="K13:L13"/>
    <mergeCell ref="M13:N13"/>
    <mergeCell ref="O13:P13"/>
    <mergeCell ref="K14:L14"/>
    <mergeCell ref="M14:N14"/>
    <mergeCell ref="O14:P14"/>
    <mergeCell ref="M8:N9"/>
    <mergeCell ref="O8:P9"/>
    <mergeCell ref="K10:L10"/>
    <mergeCell ref="M10:N10"/>
    <mergeCell ref="O10:P10"/>
    <mergeCell ref="K11:L11"/>
    <mergeCell ref="M11:N11"/>
    <mergeCell ref="O11:P11"/>
    <mergeCell ref="C16:F16"/>
    <mergeCell ref="C17:F17"/>
    <mergeCell ref="C18:F18"/>
    <mergeCell ref="C19:F19"/>
    <mergeCell ref="G8:J9"/>
    <mergeCell ref="G10:J10"/>
    <mergeCell ref="G11:J11"/>
    <mergeCell ref="G12:J12"/>
    <mergeCell ref="G13:J13"/>
    <mergeCell ref="G14:J14"/>
    <mergeCell ref="C10:F10"/>
    <mergeCell ref="C11:F11"/>
    <mergeCell ref="C12:F12"/>
    <mergeCell ref="C13:F13"/>
    <mergeCell ref="C14:F14"/>
    <mergeCell ref="C15:F15"/>
    <mergeCell ref="G15:J15"/>
    <mergeCell ref="G16:J16"/>
    <mergeCell ref="G17:J17"/>
    <mergeCell ref="G18:J18"/>
    <mergeCell ref="G19:J19"/>
  </mergeCells>
  <dataValidations count="2">
    <dataValidation type="list" allowBlank="1" showInputMessage="1" showErrorMessage="1" sqref="H5">
      <formula1>L_Numbers</formula1>
    </dataValidation>
    <dataValidation type="list" allowBlank="1" showInputMessage="1" showErrorMessage="1" sqref="S5">
      <formula1>L_Approaches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3"/>
  <sheetViews>
    <sheetView showGridLines="0" workbookViewId="0">
      <selection activeCell="D3" sqref="D3:Z3"/>
    </sheetView>
  </sheetViews>
  <sheetFormatPr defaultRowHeight="14.4" x14ac:dyDescent="0.3"/>
  <cols>
    <col min="1" max="67" width="4.6640625" customWidth="1"/>
  </cols>
  <sheetData>
    <row r="1" spans="2:28" ht="15" thickBot="1" x14ac:dyDescent="0.35"/>
    <row r="2" spans="2:28" ht="15" thickTop="1" x14ac:dyDescent="0.3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5"/>
    </row>
    <row r="3" spans="2:28" ht="18" x14ac:dyDescent="0.3">
      <c r="B3" s="6"/>
      <c r="C3" s="7"/>
      <c r="D3" s="88" t="s">
        <v>46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"/>
      <c r="AB3" s="5"/>
    </row>
    <row r="4" spans="2:28" x14ac:dyDescent="0.3">
      <c r="B4" s="6"/>
      <c r="C4" s="9" t="s">
        <v>0</v>
      </c>
      <c r="D4" s="7" t="s">
        <v>60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0"/>
      <c r="AB4" s="11"/>
    </row>
    <row r="5" spans="2:28" x14ac:dyDescent="0.3">
      <c r="B5" s="6"/>
      <c r="C5" s="9" t="s">
        <v>1</v>
      </c>
      <c r="D5" s="7" t="s">
        <v>44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0"/>
      <c r="AB5" s="11"/>
    </row>
    <row r="6" spans="2:28" x14ac:dyDescent="0.3">
      <c r="B6" s="6"/>
      <c r="C6" s="9" t="s">
        <v>4</v>
      </c>
      <c r="D6" s="7" t="s">
        <v>45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0"/>
      <c r="AB6" s="11"/>
    </row>
    <row r="7" spans="2:28" x14ac:dyDescent="0.3">
      <c r="B7" s="6"/>
      <c r="C7" s="9"/>
      <c r="D7" s="29" t="s">
        <v>47</v>
      </c>
      <c r="E7" s="7" t="s">
        <v>18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0"/>
      <c r="AB7" s="11"/>
    </row>
    <row r="8" spans="2:28" x14ac:dyDescent="0.3">
      <c r="B8" s="6"/>
      <c r="C8" s="9"/>
      <c r="D8" s="29"/>
      <c r="E8" s="7" t="s">
        <v>48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0"/>
      <c r="AB8" s="11"/>
    </row>
    <row r="9" spans="2:28" ht="15" thickBot="1" x14ac:dyDescent="0.35">
      <c r="B9" s="6"/>
      <c r="C9" s="9"/>
      <c r="D9" s="29"/>
      <c r="E9" s="7" t="s">
        <v>49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0"/>
      <c r="AB9" s="11"/>
    </row>
    <row r="10" spans="2:28" ht="15" thickBot="1" x14ac:dyDescent="0.35">
      <c r="B10" s="6"/>
      <c r="C10" s="9"/>
      <c r="D10" s="29"/>
      <c r="E10" s="83" t="s">
        <v>50</v>
      </c>
      <c r="F10" s="84"/>
      <c r="G10" s="87" t="s">
        <v>51</v>
      </c>
      <c r="H10" s="87"/>
      <c r="I10" s="87"/>
      <c r="J10" s="87"/>
      <c r="K10" s="87"/>
      <c r="L10" s="87"/>
      <c r="M10" s="87"/>
      <c r="N10" s="87"/>
      <c r="O10" s="87"/>
      <c r="P10" s="32"/>
      <c r="Q10" s="7"/>
      <c r="R10" s="7"/>
      <c r="S10" s="7"/>
      <c r="T10" s="7"/>
      <c r="U10" s="7"/>
      <c r="V10" s="7"/>
      <c r="W10" s="7"/>
      <c r="X10" s="7"/>
      <c r="Y10" s="7"/>
      <c r="Z10" s="7"/>
      <c r="AA10" s="10"/>
      <c r="AB10" s="11"/>
    </row>
    <row r="11" spans="2:28" ht="15" thickBot="1" x14ac:dyDescent="0.35">
      <c r="B11" s="6"/>
      <c r="C11" s="9"/>
      <c r="D11" s="29"/>
      <c r="E11" s="85"/>
      <c r="F11" s="86"/>
      <c r="G11" s="86" t="s">
        <v>52</v>
      </c>
      <c r="H11" s="86"/>
      <c r="I11" s="86"/>
      <c r="J11" s="86"/>
      <c r="K11" s="86"/>
      <c r="L11" s="86"/>
      <c r="M11" s="86"/>
      <c r="N11" s="86"/>
      <c r="O11" s="86"/>
      <c r="P11" s="33"/>
      <c r="Q11" s="7"/>
      <c r="R11" s="7"/>
      <c r="S11" s="7"/>
      <c r="T11" s="7"/>
      <c r="U11" s="7"/>
      <c r="V11" s="7"/>
      <c r="W11" s="7"/>
      <c r="X11" s="7"/>
      <c r="Y11" s="7"/>
      <c r="Z11" s="7"/>
      <c r="AA11" s="10"/>
      <c r="AB11" s="11"/>
    </row>
    <row r="12" spans="2:28" ht="15" thickBot="1" x14ac:dyDescent="0.35">
      <c r="B12" s="6"/>
      <c r="C12" s="9"/>
      <c r="D12" s="29" t="s">
        <v>53</v>
      </c>
      <c r="E12" s="7" t="s">
        <v>54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0"/>
      <c r="AB12" s="11"/>
    </row>
    <row r="13" spans="2:28" ht="15" thickBot="1" x14ac:dyDescent="0.35">
      <c r="B13" s="6"/>
      <c r="C13" s="9"/>
      <c r="D13" s="29"/>
      <c r="E13" s="83" t="s">
        <v>50</v>
      </c>
      <c r="F13" s="84"/>
      <c r="G13" s="89" t="s">
        <v>55</v>
      </c>
      <c r="H13" s="91" t="str">
        <f>"- DPU"</f>
        <v>- DPU</v>
      </c>
      <c r="I13" s="92"/>
      <c r="J13" s="7"/>
      <c r="K13" s="82" t="s">
        <v>56</v>
      </c>
      <c r="L13" s="82"/>
      <c r="M13" s="83" t="s">
        <v>57</v>
      </c>
      <c r="N13" s="84"/>
      <c r="O13" s="87" t="s">
        <v>58</v>
      </c>
      <c r="P13" s="87"/>
      <c r="Q13" s="87"/>
      <c r="R13" s="87"/>
      <c r="S13" s="87"/>
      <c r="T13" s="87"/>
      <c r="U13" s="87"/>
      <c r="V13" s="87"/>
      <c r="W13" s="87"/>
      <c r="X13" s="32"/>
      <c r="Y13" s="7"/>
      <c r="Z13" s="7"/>
      <c r="AA13" s="10"/>
      <c r="AB13" s="11"/>
    </row>
    <row r="14" spans="2:28" ht="15" thickBot="1" x14ac:dyDescent="0.35">
      <c r="B14" s="6"/>
      <c r="C14" s="9"/>
      <c r="D14" s="29"/>
      <c r="E14" s="85"/>
      <c r="F14" s="86"/>
      <c r="G14" s="90"/>
      <c r="H14" s="34"/>
      <c r="I14" s="35"/>
      <c r="J14" s="12"/>
      <c r="K14" s="82"/>
      <c r="L14" s="82"/>
      <c r="M14" s="85"/>
      <c r="N14" s="86"/>
      <c r="O14" s="86" t="s">
        <v>52</v>
      </c>
      <c r="P14" s="86"/>
      <c r="Q14" s="86"/>
      <c r="R14" s="86"/>
      <c r="S14" s="86"/>
      <c r="T14" s="86"/>
      <c r="U14" s="86"/>
      <c r="V14" s="86"/>
      <c r="W14" s="86"/>
      <c r="X14" s="33"/>
      <c r="Y14" s="7"/>
      <c r="Z14" s="7"/>
      <c r="AA14" s="10"/>
      <c r="AB14" s="11"/>
    </row>
    <row r="15" spans="2:28" x14ac:dyDescent="0.3">
      <c r="B15" s="6"/>
      <c r="C15" s="9"/>
      <c r="D15" s="30" t="s">
        <v>59</v>
      </c>
      <c r="E15" s="12"/>
      <c r="F15" s="12"/>
      <c r="G15" s="31"/>
      <c r="H15" s="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7"/>
      <c r="Y15" s="7"/>
      <c r="Z15" s="7"/>
      <c r="AA15" s="10"/>
      <c r="AB15" s="11"/>
    </row>
    <row r="16" spans="2:28" x14ac:dyDescent="0.3">
      <c r="B16" s="6"/>
      <c r="C16" s="9" t="s">
        <v>7</v>
      </c>
      <c r="D16" s="30" t="s">
        <v>61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0"/>
      <c r="AB16" s="11"/>
    </row>
    <row r="17" spans="2:28" x14ac:dyDescent="0.3">
      <c r="B17" s="6"/>
      <c r="C17" s="9" t="s">
        <v>0</v>
      </c>
      <c r="D17" s="7" t="s">
        <v>39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0"/>
      <c r="AB17" s="11"/>
    </row>
    <row r="18" spans="2:28" x14ac:dyDescent="0.3">
      <c r="B18" s="6"/>
      <c r="C18" s="9" t="s">
        <v>62</v>
      </c>
      <c r="D18" s="7" t="s"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0"/>
      <c r="AB18" s="11"/>
    </row>
    <row r="19" spans="2:28" x14ac:dyDescent="0.3">
      <c r="B19" s="6"/>
      <c r="C19" s="7"/>
      <c r="D19" s="13" t="s">
        <v>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0"/>
      <c r="AB19" s="11"/>
    </row>
    <row r="20" spans="2:28" x14ac:dyDescent="0.3">
      <c r="B20" s="6"/>
      <c r="C20" s="7"/>
      <c r="D20" s="7" t="s">
        <v>40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0"/>
      <c r="AB20" s="11"/>
    </row>
    <row r="21" spans="2:28" x14ac:dyDescent="0.3">
      <c r="B21" s="6"/>
      <c r="C21" s="9" t="s">
        <v>63</v>
      </c>
      <c r="D21" s="7" t="s">
        <v>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0"/>
      <c r="AB21" s="11"/>
    </row>
    <row r="22" spans="2:28" x14ac:dyDescent="0.3">
      <c r="B22" s="6"/>
      <c r="C22" s="7"/>
      <c r="D22" s="13" t="s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0"/>
      <c r="AB22" s="11"/>
    </row>
    <row r="23" spans="2:28" x14ac:dyDescent="0.3">
      <c r="B23" s="6"/>
      <c r="C23" s="7"/>
      <c r="D23" s="7" t="s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0"/>
      <c r="AB23" s="11"/>
    </row>
    <row r="24" spans="2:28" x14ac:dyDescent="0.3">
      <c r="B24" s="6"/>
      <c r="C24" s="9" t="s">
        <v>64</v>
      </c>
      <c r="D24" s="7" t="s">
        <v>41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0"/>
      <c r="AB24" s="11"/>
    </row>
    <row r="25" spans="2:28" x14ac:dyDescent="0.3">
      <c r="B25" s="6"/>
      <c r="C25" s="7"/>
      <c r="D25" s="7" t="s">
        <v>42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0"/>
      <c r="AB25" s="11"/>
    </row>
    <row r="26" spans="2:28" x14ac:dyDescent="0.3">
      <c r="B26" s="6"/>
      <c r="C26" s="9" t="s">
        <v>0</v>
      </c>
      <c r="D26" s="7" t="s">
        <v>43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0"/>
      <c r="AB26" s="11"/>
    </row>
    <row r="27" spans="2:28" x14ac:dyDescent="0.3">
      <c r="B27" s="6"/>
      <c r="C27" s="9"/>
      <c r="D27" s="13" t="s">
        <v>65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0"/>
      <c r="AB27" s="11"/>
    </row>
    <row r="28" spans="2:28" x14ac:dyDescent="0.3">
      <c r="B28" s="6"/>
      <c r="C28" s="9" t="s">
        <v>0</v>
      </c>
      <c r="D28" s="7" t="s">
        <v>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0"/>
      <c r="AB28" s="11"/>
    </row>
    <row r="29" spans="2:28" x14ac:dyDescent="0.3">
      <c r="B29" s="6"/>
      <c r="C29" s="9"/>
      <c r="D29" s="13" t="s">
        <v>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0"/>
      <c r="AB29" s="11"/>
    </row>
    <row r="30" spans="2:28" ht="15" thickBot="1" x14ac:dyDescent="0.3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  <c r="AB30" s="11"/>
    </row>
    <row r="31" spans="2:28" ht="15" thickTop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2:28" x14ac:dyDescent="0.3">
      <c r="B32" s="11"/>
      <c r="C32" s="11"/>
      <c r="D32" t="s">
        <v>10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2:28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</sheetData>
  <mergeCells count="11">
    <mergeCell ref="K13:L14"/>
    <mergeCell ref="M13:N14"/>
    <mergeCell ref="O14:W14"/>
    <mergeCell ref="O13:W13"/>
    <mergeCell ref="D3:Z3"/>
    <mergeCell ref="E10:F11"/>
    <mergeCell ref="G11:O11"/>
    <mergeCell ref="G10:O10"/>
    <mergeCell ref="E13:F14"/>
    <mergeCell ref="G13:G14"/>
    <mergeCell ref="H13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workbookViewId="0"/>
  </sheetViews>
  <sheetFormatPr defaultRowHeight="14.4" x14ac:dyDescent="0.3"/>
  <sheetData>
    <row r="1" spans="1:54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</row>
    <row r="8" spans="1:54" x14ac:dyDescent="0.3">
      <c r="A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RTY</vt:lpstr>
      <vt:lpstr>Readme</vt:lpstr>
      <vt:lpstr>L_Approaches</vt:lpstr>
      <vt:lpstr>L_Numbers</vt:lpstr>
      <vt:lpstr>Q_FirstApproach</vt:lpstr>
      <vt:lpstr>Q_NBofSteps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Pagos, Inc.</dc:creator>
  <cp:lastModifiedBy>Nick Morris</cp:lastModifiedBy>
  <dcterms:created xsi:type="dcterms:W3CDTF">2009-05-22T07:09:21Z</dcterms:created>
  <dcterms:modified xsi:type="dcterms:W3CDTF">2014-09-19T14:54:05Z</dcterms:modified>
</cp:coreProperties>
</file>