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nmorris\Desktop\"/>
    </mc:Choice>
  </mc:AlternateContent>
  <bookViews>
    <workbookView xWindow="0" yWindow="0" windowWidth="17280" windowHeight="6672" firstSheet="3" activeTab="5"/>
  </bookViews>
  <sheets>
    <sheet name="1 Way" sheetId="5" r:id="rId1"/>
    <sheet name="2 Way" sheetId="2" r:id="rId2"/>
    <sheet name="Monitor Multi variables" sheetId="3" r:id="rId3"/>
    <sheet name="Multi Way Tables" sheetId="6" r:id="rId4"/>
    <sheet name="Monte Carlo (Simple)" sheetId="4" r:id="rId5"/>
    <sheet name="Monte Carlo (Advanced)" sheetId="7" r:id="rId6"/>
  </sheets>
  <definedNames>
    <definedName name="ExRate">'1 Way'!$C$9</definedName>
    <definedName name="Grade">'1 Way'!$C$6</definedName>
    <definedName name="MineCost">'1 Way'!$C$11</definedName>
    <definedName name="Price">'1 Way'!$C$8</definedName>
    <definedName name="ProcessCost">'1 Way'!$C$12</definedName>
    <definedName name="Profit">'1 Way'!$C$18</definedName>
    <definedName name="Revenue">'1 Way'!$C$16</definedName>
    <definedName name="Tonnes">'1 Way'!$C$5</definedName>
    <definedName name="TotalCost">'1 Way'!$C$14</definedName>
  </definedNames>
  <calcPr calcId="152511"/>
</workbook>
</file>

<file path=xl/calcChain.xml><?xml version="1.0" encoding="utf-8"?>
<calcChain xmlns="http://schemas.openxmlformats.org/spreadsheetml/2006/main">
  <c r="C6" i="3" l="1"/>
  <c r="C9" i="2"/>
  <c r="C6" i="2"/>
  <c r="C6" i="5"/>
  <c r="F6" i="4" l="1"/>
  <c r="F7" i="4"/>
  <c r="F8" i="4"/>
  <c r="F9" i="4"/>
  <c r="F10" i="4"/>
  <c r="F11" i="4"/>
  <c r="F12" i="4"/>
  <c r="F13" i="4"/>
  <c r="F14" i="4"/>
  <c r="F15" i="4"/>
  <c r="F16" i="4"/>
  <c r="F17" i="4"/>
  <c r="F18" i="4"/>
  <c r="C16" i="2"/>
  <c r="H7" i="2"/>
  <c r="H8" i="2" s="1"/>
  <c r="H9" i="2" s="1"/>
  <c r="H10" i="2" s="1"/>
  <c r="G7" i="5"/>
  <c r="G8" i="5" s="1"/>
  <c r="G9" i="5" s="1"/>
  <c r="G10" i="5" s="1"/>
  <c r="G11" i="5" s="1"/>
  <c r="G12" i="5" s="1"/>
  <c r="G13" i="5" s="1"/>
  <c r="G14" i="5" s="1"/>
  <c r="G15" i="5" s="1"/>
  <c r="C5" i="7" l="1"/>
  <c r="C14" i="7" s="1"/>
  <c r="C6" i="7"/>
  <c r="J5" i="7" s="1"/>
  <c r="C8" i="7"/>
  <c r="H5" i="7" s="1"/>
  <c r="C9" i="7"/>
  <c r="G5" i="7" s="1"/>
  <c r="M6" i="7"/>
  <c r="J6" i="4"/>
  <c r="F19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G5" i="4"/>
  <c r="C14" i="4"/>
  <c r="C6" i="4"/>
  <c r="C16" i="4" s="1"/>
  <c r="F2" i="6"/>
  <c r="H6" i="6" s="1"/>
  <c r="C12" i="6"/>
  <c r="C11" i="6"/>
  <c r="C9" i="6"/>
  <c r="L6" i="6" s="1"/>
  <c r="C8" i="6"/>
  <c r="C6" i="6"/>
  <c r="J6" i="6" s="1"/>
  <c r="C5" i="6"/>
  <c r="I6" i="6" s="1"/>
  <c r="K5" i="3"/>
  <c r="L5" i="3"/>
  <c r="C14" i="3"/>
  <c r="H5" i="3" s="1"/>
  <c r="C16" i="5"/>
  <c r="C18" i="5" s="1"/>
  <c r="H5" i="5" s="1"/>
  <c r="C14" i="2"/>
  <c r="C18" i="2" s="1"/>
  <c r="H5" i="2" s="1"/>
  <c r="C14" i="5"/>
  <c r="C16" i="3"/>
  <c r="I5" i="3" s="1"/>
  <c r="M5" i="3" l="1"/>
  <c r="C18" i="3"/>
  <c r="J5" i="3" s="1"/>
  <c r="I5" i="7"/>
  <c r="C16" i="7"/>
  <c r="C18" i="7" s="1"/>
  <c r="C18" i="4"/>
  <c r="H5" i="4" s="1"/>
  <c r="K6" i="6"/>
  <c r="C14" i="6"/>
  <c r="C16" i="6"/>
  <c r="O6" i="6" s="1"/>
  <c r="K5" i="7" l="1"/>
  <c r="N6" i="6"/>
  <c r="M6" i="6"/>
  <c r="C18" i="6"/>
  <c r="P6" i="6" s="1"/>
</calcChain>
</file>

<file path=xl/sharedStrings.xml><?xml version="1.0" encoding="utf-8"?>
<sst xmlns="http://schemas.openxmlformats.org/spreadsheetml/2006/main" count="206" uniqueCount="57">
  <si>
    <t>$</t>
  </si>
  <si>
    <t>Profit</t>
  </si>
  <si>
    <t>Revenue</t>
  </si>
  <si>
    <t>Total Cost</t>
  </si>
  <si>
    <t>$/t</t>
  </si>
  <si>
    <t>Process Unit Cost</t>
  </si>
  <si>
    <t>Mine Unit Cost</t>
  </si>
  <si>
    <t>A$/U$</t>
  </si>
  <si>
    <t>Exchange Rate</t>
  </si>
  <si>
    <t>U$/Oz Au</t>
  </si>
  <si>
    <t>Gold price</t>
  </si>
  <si>
    <t>g/t Au</t>
  </si>
  <si>
    <t>Grade</t>
  </si>
  <si>
    <t>t</t>
  </si>
  <si>
    <t>Tonnes</t>
  </si>
  <si>
    <t>$m</t>
  </si>
  <si>
    <t>Gold Grade</t>
  </si>
  <si>
    <t>Blue Sky Gold Mine Co</t>
  </si>
  <si>
    <t>Ore Tonnes</t>
  </si>
  <si>
    <t>Price</t>
  </si>
  <si>
    <t>ExRate</t>
  </si>
  <si>
    <t>MineCost</t>
  </si>
  <si>
    <t>ProcessCost</t>
  </si>
  <si>
    <t>TotalCost</t>
  </si>
  <si>
    <t>Range Names</t>
  </si>
  <si>
    <t>Input</t>
  </si>
  <si>
    <t>Gold Grade (g/t Au)</t>
  </si>
  <si>
    <t>A$</t>
  </si>
  <si>
    <t>Cost/Oz Au</t>
  </si>
  <si>
    <t>M$</t>
  </si>
  <si>
    <t>Gold Price</t>
  </si>
  <si>
    <t>Scenario No.</t>
  </si>
  <si>
    <t>Ex Rate</t>
  </si>
  <si>
    <t>Mine Cost</t>
  </si>
  <si>
    <t>Scenario</t>
  </si>
  <si>
    <t>Process Cost</t>
  </si>
  <si>
    <t>(Mt)</t>
  </si>
  <si>
    <t>A$/Oz</t>
  </si>
  <si>
    <t>Desc</t>
  </si>
  <si>
    <t>High Tonnes</t>
  </si>
  <si>
    <t>Low Tonnes</t>
  </si>
  <si>
    <t>High Grade</t>
  </si>
  <si>
    <t>Low Grade</t>
  </si>
  <si>
    <t>High Ex Rate</t>
  </si>
  <si>
    <t>Low Ex Rate</t>
  </si>
  <si>
    <t>High Cost</t>
  </si>
  <si>
    <t>Low Cost</t>
  </si>
  <si>
    <t>Hi Gold Price</t>
  </si>
  <si>
    <t>Low Gold Price</t>
  </si>
  <si>
    <t>Worst Case</t>
  </si>
  <si>
    <t>Cost/Oz</t>
  </si>
  <si>
    <t>A$/Oz Au</t>
  </si>
  <si>
    <t>Description</t>
  </si>
  <si>
    <t>Base Case</t>
  </si>
  <si>
    <t>Average H6:H1005</t>
  </si>
  <si>
    <t>Run No.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</si>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</sst>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&quot;$&quot;#,##0.00"/>
    <numFmt numFmtId="166" formatCode="_-* #,##0_-;\-* #,##0_-;_-* &quot;-&quot;??_-;_-@_-"/>
    <numFmt numFmtId="167" formatCode="_-* #,##0.0_-;\-* #,##0.0_-;_-* &quot;-&quot;??_-;_-@_-"/>
    <numFmt numFmtId="168" formatCode="&quot;$&quot;#,##0.0"/>
    <numFmt numFmtId="169" formatCode="#,##0.0\ ;\-\ #,##0.0\ "/>
    <numFmt numFmtId="170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79">
    <xf numFmtId="0" fontId="0" fillId="0" borderId="0" xfId="0"/>
    <xf numFmtId="165" fontId="1" fillId="0" borderId="0" xfId="3" applyNumberFormat="1" applyFont="1"/>
    <xf numFmtId="164" fontId="1" fillId="0" borderId="0" xfId="3" applyFont="1"/>
    <xf numFmtId="166" fontId="4" fillId="0" borderId="1" xfId="3" applyNumberFormat="1" applyFont="1" applyBorder="1"/>
    <xf numFmtId="0" fontId="4" fillId="0" borderId="1" xfId="0" applyFont="1" applyBorder="1"/>
    <xf numFmtId="166" fontId="1" fillId="0" borderId="0" xfId="3" applyNumberFormat="1" applyFont="1"/>
    <xf numFmtId="166" fontId="2" fillId="4" borderId="0" xfId="4" applyNumberFormat="1"/>
    <xf numFmtId="164" fontId="2" fillId="4" borderId="0" xfId="4" applyNumberFormat="1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ill="1"/>
    <xf numFmtId="166" fontId="2" fillId="0" borderId="0" xfId="4" applyNumberFormat="1" applyFill="1"/>
    <xf numFmtId="164" fontId="2" fillId="0" borderId="0" xfId="4" applyNumberFormat="1" applyFill="1"/>
    <xf numFmtId="166" fontId="1" fillId="0" borderId="0" xfId="3" applyNumberFormat="1" applyFont="1" applyFill="1"/>
    <xf numFmtId="166" fontId="1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1" fillId="0" borderId="0" xfId="3" applyFont="1"/>
    <xf numFmtId="167" fontId="3" fillId="5" borderId="0" xfId="5" applyNumberFormat="1"/>
    <xf numFmtId="166" fontId="3" fillId="5" borderId="1" xfId="5" applyNumberFormat="1" applyBorder="1"/>
    <xf numFmtId="167" fontId="1" fillId="6" borderId="0" xfId="3" quotePrefix="1" applyNumberFormat="1" applyFont="1" applyFill="1"/>
    <xf numFmtId="0" fontId="0" fillId="0" borderId="0" xfId="0" applyFill="1" applyAlignment="1">
      <alignment horizontal="center"/>
    </xf>
    <xf numFmtId="165" fontId="1" fillId="0" borderId="0" xfId="3" applyNumberFormat="1" applyFont="1" applyFill="1"/>
    <xf numFmtId="164" fontId="1" fillId="0" borderId="0" xfId="3" applyFont="1" applyFill="1"/>
    <xf numFmtId="168" fontId="1" fillId="6" borderId="0" xfId="3" applyNumberFormat="1" applyFont="1" applyFill="1"/>
    <xf numFmtId="164" fontId="1" fillId="8" borderId="0" xfId="3" applyFont="1" applyFill="1"/>
    <xf numFmtId="0" fontId="1" fillId="0" borderId="0" xfId="2" applyFont="1" applyFill="1" applyAlignment="1">
      <alignment horizontal="left"/>
    </xf>
    <xf numFmtId="0" fontId="1" fillId="0" borderId="0" xfId="2" applyFill="1"/>
    <xf numFmtId="164" fontId="1" fillId="9" borderId="0" xfId="1" quotePrefix="1" applyNumberFormat="1" applyFont="1" applyFill="1"/>
    <xf numFmtId="164" fontId="1" fillId="3" borderId="0" xfId="3" quotePrefix="1" applyFont="1" applyFill="1"/>
    <xf numFmtId="164" fontId="1" fillId="9" borderId="0" xfId="3" applyFill="1"/>
    <xf numFmtId="0" fontId="1" fillId="0" borderId="0" xfId="2" applyFont="1" applyFill="1" applyAlignment="1">
      <alignment horizontal="center"/>
    </xf>
    <xf numFmtId="166" fontId="3" fillId="5" borderId="0" xfId="5" applyNumberFormat="1"/>
    <xf numFmtId="166" fontId="1" fillId="8" borderId="0" xfId="3" applyNumberFormat="1" applyFont="1" applyFill="1"/>
    <xf numFmtId="167" fontId="3" fillId="5" borderId="0" xfId="3" applyNumberFormat="1" applyFont="1" applyFill="1"/>
    <xf numFmtId="0" fontId="0" fillId="0" borderId="0" xfId="0" applyFill="1" applyAlignment="1">
      <alignment vertical="center" textRotation="90"/>
    </xf>
    <xf numFmtId="166" fontId="3" fillId="5" borderId="0" xfId="3" applyNumberFormat="1" applyFont="1" applyFill="1"/>
    <xf numFmtId="169" fontId="1" fillId="8" borderId="0" xfId="3" applyNumberFormat="1" applyFont="1" applyFill="1"/>
    <xf numFmtId="167" fontId="3" fillId="5" borderId="0" xfId="3" quotePrefix="1" applyNumberFormat="1" applyFont="1" applyFill="1"/>
    <xf numFmtId="164" fontId="1" fillId="0" borderId="0" xfId="3" applyFont="1"/>
    <xf numFmtId="166" fontId="1" fillId="0" borderId="0" xfId="3" applyNumberFormat="1" applyFont="1"/>
    <xf numFmtId="0" fontId="4" fillId="0" borderId="0" xfId="0" applyFont="1"/>
    <xf numFmtId="0" fontId="0" fillId="10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166" fontId="3" fillId="5" borderId="0" xfId="3" quotePrefix="1" applyNumberFormat="1" applyFont="1" applyFill="1"/>
    <xf numFmtId="169" fontId="3" fillId="5" borderId="0" xfId="3" quotePrefix="1" applyNumberFormat="1" applyFont="1" applyFill="1"/>
    <xf numFmtId="0" fontId="0" fillId="0" borderId="0" xfId="0" applyFont="1" applyAlignment="1">
      <alignment horizontal="center"/>
    </xf>
    <xf numFmtId="0" fontId="4" fillId="0" borderId="0" xfId="2" applyFont="1" applyFill="1" applyAlignment="1">
      <alignment horizontal="center"/>
    </xf>
    <xf numFmtId="166" fontId="2" fillId="4" borderId="0" xfId="4" quotePrefix="1" applyNumberFormat="1"/>
    <xf numFmtId="164" fontId="2" fillId="4" borderId="0" xfId="3" quotePrefix="1" applyFont="1" applyFill="1"/>
    <xf numFmtId="166" fontId="2" fillId="4" borderId="0" xfId="3" quotePrefix="1" applyNumberFormat="1" applyFont="1" applyFill="1"/>
    <xf numFmtId="164" fontId="2" fillId="4" borderId="0" xfId="3" quotePrefix="1" applyNumberFormat="1" applyFont="1" applyFill="1"/>
    <xf numFmtId="166" fontId="1" fillId="9" borderId="0" xfId="3" applyNumberFormat="1" applyFill="1"/>
    <xf numFmtId="164" fontId="3" fillId="5" borderId="0" xfId="3" quotePrefix="1" applyFont="1" applyFill="1"/>
    <xf numFmtId="167" fontId="1" fillId="8" borderId="0" xfId="3" applyNumberFormat="1" applyFont="1" applyFill="1"/>
    <xf numFmtId="164" fontId="3" fillId="5" borderId="0" xfId="3" quotePrefix="1" applyNumberFormat="1" applyFont="1" applyFill="1"/>
    <xf numFmtId="164" fontId="1" fillId="8" borderId="0" xfId="3" applyNumberFormat="1" applyFont="1" applyFill="1"/>
    <xf numFmtId="164" fontId="3" fillId="5" borderId="0" xfId="3" applyFont="1" applyFill="1"/>
    <xf numFmtId="0" fontId="0" fillId="0" borderId="0" xfId="2" applyFont="1" applyFill="1" applyAlignment="1">
      <alignment horizontal="center"/>
    </xf>
    <xf numFmtId="170" fontId="0" fillId="0" borderId="0" xfId="0" applyNumberFormat="1"/>
    <xf numFmtId="170" fontId="3" fillId="5" borderId="0" xfId="3" applyNumberFormat="1" applyFont="1" applyFill="1"/>
    <xf numFmtId="166" fontId="0" fillId="9" borderId="0" xfId="3" quotePrefix="1" applyNumberFormat="1" applyFont="1" applyFill="1"/>
    <xf numFmtId="0" fontId="0" fillId="0" borderId="0" xfId="2" applyFont="1" applyFill="1" applyAlignment="1">
      <alignment horizontal="center" wrapText="1"/>
    </xf>
    <xf numFmtId="0" fontId="4" fillId="0" borderId="0" xfId="2" applyFont="1" applyFill="1" applyAlignment="1">
      <alignment horizontal="center" wrapText="1"/>
    </xf>
    <xf numFmtId="164" fontId="6" fillId="11" borderId="0" xfId="3" applyFont="1" applyFill="1"/>
    <xf numFmtId="166" fontId="6" fillId="11" borderId="0" xfId="3" applyNumberFormat="1" applyFont="1" applyFill="1"/>
    <xf numFmtId="164" fontId="6" fillId="11" borderId="0" xfId="3" applyNumberFormat="1" applyFont="1" applyFill="1"/>
    <xf numFmtId="169" fontId="3" fillId="5" borderId="0" xfId="3" applyNumberFormat="1" applyFont="1" applyFill="1"/>
    <xf numFmtId="169" fontId="6" fillId="11" borderId="0" xfId="3" applyNumberFormat="1" applyFont="1" applyFill="1"/>
    <xf numFmtId="164" fontId="0" fillId="0" borderId="0" xfId="3" applyFont="1"/>
    <xf numFmtId="164" fontId="1" fillId="7" borderId="0" xfId="3" applyFont="1" applyFill="1"/>
    <xf numFmtId="0" fontId="0" fillId="7" borderId="0" xfId="0" applyFill="1"/>
    <xf numFmtId="164" fontId="1" fillId="3" borderId="0" xfId="3" applyFill="1"/>
    <xf numFmtId="164" fontId="2" fillId="4" borderId="0" xfId="3" applyNumberFormat="1" applyFont="1" applyFill="1"/>
    <xf numFmtId="0" fontId="0" fillId="0" borderId="0" xfId="0" applyFill="1" applyAlignment="1">
      <alignment horizontal="center" vertical="center" textRotation="90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6">
    <cellStyle name="20% - Accent1" xfId="1" builtinId="30"/>
    <cellStyle name="20% - Accent2" xfId="2" builtinId="34"/>
    <cellStyle name="Comma" xfId="3" builtinId="3"/>
    <cellStyle name="Good" xfId="4" builtinId="26"/>
    <cellStyle name="Neutral" xfId="5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Blue</a:t>
            </a:r>
            <a:r>
              <a:rPr lang="en-US" baseline="0"/>
              <a:t> Sky Gold Mine Co</a:t>
            </a:r>
          </a:p>
          <a:p>
            <a:pPr>
              <a:defRPr/>
            </a:pPr>
            <a:r>
              <a:rPr lang="en-US" baseline="0"/>
              <a:t> </a:t>
            </a:r>
            <a:r>
              <a:rPr lang="en-US"/>
              <a:t>Profit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294117647058825"/>
          <c:y val="0.24374999999999999"/>
          <c:w val="0.77941176470588236"/>
          <c:h val="0.64375000000000004"/>
        </c:manualLayout>
      </c:layout>
      <c:scatterChart>
        <c:scatterStyle val="lineMarker"/>
        <c:varyColors val="0"/>
        <c:ser>
          <c:idx val="0"/>
          <c:order val="0"/>
          <c:tx>
            <c:v>Profit</c:v>
          </c:tx>
          <c:spPr>
            <a:ln w="28575">
              <a:solidFill>
                <a:schemeClr val="accent1"/>
              </a:solidFill>
            </a:ln>
          </c:spPr>
          <c:xVal>
            <c:numRef>
              <c:f>'1 Way'!$G$6:$G$15</c:f>
              <c:numCache>
                <c:formatCode>_-* #,##0.00_-;\-* #,##0.00_-;_-* "-"??_-;_-@_-</c:formatCode>
                <c:ptCount val="10"/>
                <c:pt idx="0">
                  <c:v>1.4</c:v>
                </c:pt>
                <c:pt idx="1">
                  <c:v>1.45</c:v>
                </c:pt>
                <c:pt idx="2">
                  <c:v>1.5</c:v>
                </c:pt>
                <c:pt idx="3">
                  <c:v>1.55</c:v>
                </c:pt>
                <c:pt idx="4">
                  <c:v>1.6</c:v>
                </c:pt>
                <c:pt idx="5">
                  <c:v>1.6500000000000001</c:v>
                </c:pt>
                <c:pt idx="6">
                  <c:v>1.7000000000000002</c:v>
                </c:pt>
                <c:pt idx="7">
                  <c:v>1.7500000000000002</c:v>
                </c:pt>
                <c:pt idx="8">
                  <c:v>1.8000000000000003</c:v>
                </c:pt>
                <c:pt idx="9">
                  <c:v>1.8500000000000003</c:v>
                </c:pt>
              </c:numCache>
            </c:numRef>
          </c:xVal>
          <c:yVal>
            <c:numRef>
              <c:f>'1 Way'!$H$6:$H$15</c:f>
              <c:numCache>
                <c:formatCode>"$"#,##0.0</c:formatCode>
                <c:ptCount val="10"/>
                <c:pt idx="0">
                  <c:v>-6.2899848402353671</c:v>
                </c:pt>
                <c:pt idx="1">
                  <c:v>-4.1931985845294895</c:v>
                </c:pt>
                <c:pt idx="2">
                  <c:v>-2.0964123288236109</c:v>
                </c:pt>
                <c:pt idx="3">
                  <c:v>3.7392688226699829E-4</c:v>
                </c:pt>
                <c:pt idx="4">
                  <c:v>2.0971601825881452</c:v>
                </c:pt>
                <c:pt idx="5">
                  <c:v>4.1939464382940379</c:v>
                </c:pt>
                <c:pt idx="6">
                  <c:v>6.2907326939999164</c:v>
                </c:pt>
                <c:pt idx="7">
                  <c:v>8.3875189497057949</c:v>
                </c:pt>
                <c:pt idx="8">
                  <c:v>10.484305205411673</c:v>
                </c:pt>
                <c:pt idx="9">
                  <c:v>12.581091461117566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931424"/>
        <c:axId val="597931816"/>
      </c:scatterChart>
      <c:valAx>
        <c:axId val="597931424"/>
        <c:scaling>
          <c:orientation val="minMax"/>
          <c:min val="1.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Gold</a:t>
                </a:r>
                <a:r>
                  <a:rPr lang="en-AU" baseline="0"/>
                  <a:t> Grade g/t Au</a:t>
                </a:r>
                <a:endParaRPr lang="en-AU"/>
              </a:p>
            </c:rich>
          </c:tx>
          <c:layout/>
          <c:overlay val="0"/>
        </c:title>
        <c:numFmt formatCode="_-* #,##0.00_-;\-* #,##0.00_-;_-* &quot;-&quot;??_-;_-@_-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7931816"/>
        <c:crosses val="autoZero"/>
        <c:crossBetween val="midCat"/>
      </c:valAx>
      <c:valAx>
        <c:axId val="597931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Profit</a:t>
                </a:r>
                <a:r>
                  <a:rPr lang="en-AU" baseline="0"/>
                  <a:t> M$</a:t>
                </a:r>
                <a:endParaRPr lang="en-AU"/>
              </a:p>
            </c:rich>
          </c:tx>
          <c:layout/>
          <c:overlay val="0"/>
        </c:title>
        <c:numFmt formatCode="&quot;$&quot;#,##0.0" sourceLinked="1"/>
        <c:majorTickMark val="out"/>
        <c:minorTickMark val="none"/>
        <c:tickLblPos val="nextTo"/>
        <c:crossAx val="5979314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70202254130005"/>
          <c:y val="0.12018307086614173"/>
          <c:w val="0.1714182491894396"/>
          <c:h val="7.5069553805774278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3</xdr:row>
      <xdr:rowOff>19050</xdr:rowOff>
    </xdr:from>
    <xdr:to>
      <xdr:col>19</xdr:col>
      <xdr:colOff>281607</xdr:colOff>
      <xdr:row>19</xdr:row>
      <xdr:rowOff>19050</xdr:rowOff>
    </xdr:to>
    <xdr:graphicFrame macro="">
      <xdr:nvGraphicFramePr>
        <xdr:cNvPr id="110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394189</xdr:colOff>
      <xdr:row>17</xdr:row>
      <xdr:rowOff>18795</xdr:rowOff>
    </xdr:from>
    <xdr:ext cx="1496115" cy="299441"/>
    <xdr:sp macro="" textlink="" fLocksText="0">
      <xdr:nvSpPr>
        <xdr:cNvPr id="4" name="TextBox 3"/>
        <xdr:cNvSpPr txBox="1"/>
      </xdr:nvSpPr>
      <xdr:spPr>
        <a:xfrm>
          <a:off x="2870689" y="3265578"/>
          <a:ext cx="1496115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Column Input Data</a:t>
          </a:r>
        </a:p>
      </xdr:txBody>
    </xdr:sp>
    <xdr:clientData/>
  </xdr:oneCellAnchor>
  <xdr:twoCellAnchor>
    <xdr:from>
      <xdr:col>6</xdr:col>
      <xdr:colOff>388530</xdr:colOff>
      <xdr:row>15</xdr:row>
      <xdr:rowOff>16565</xdr:rowOff>
    </xdr:from>
    <xdr:to>
      <xdr:col>6</xdr:col>
      <xdr:colOff>538370</xdr:colOff>
      <xdr:row>17</xdr:row>
      <xdr:rowOff>18795</xdr:rowOff>
    </xdr:to>
    <xdr:cxnSp macro="">
      <xdr:nvCxnSpPr>
        <xdr:cNvPr id="6" name="Curved Connector 5"/>
        <xdr:cNvCxnSpPr>
          <a:stCxn id="4" idx="0"/>
        </xdr:cNvCxnSpPr>
      </xdr:nvCxnSpPr>
      <xdr:spPr>
        <a:xfrm rot="5400000" flipH="1" flipV="1">
          <a:off x="3502052" y="2999043"/>
          <a:ext cx="383230" cy="149840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594882</xdr:colOff>
      <xdr:row>13</xdr:row>
      <xdr:rowOff>40298</xdr:rowOff>
    </xdr:from>
    <xdr:ext cx="1496115" cy="299441"/>
    <xdr:sp macro="" textlink="" fLocksText="0">
      <xdr:nvSpPr>
        <xdr:cNvPr id="3" name="TextBox 2"/>
        <xdr:cNvSpPr txBox="1"/>
      </xdr:nvSpPr>
      <xdr:spPr>
        <a:xfrm>
          <a:off x="2785632" y="2526323"/>
          <a:ext cx="1496115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Column Input Data</a:t>
          </a:r>
        </a:p>
      </xdr:txBody>
    </xdr:sp>
    <xdr:clientData/>
  </xdr:oneCellAnchor>
  <xdr:twoCellAnchor>
    <xdr:from>
      <xdr:col>7</xdr:col>
      <xdr:colOff>171450</xdr:colOff>
      <xdr:row>10</xdr:row>
      <xdr:rowOff>171450</xdr:rowOff>
    </xdr:from>
    <xdr:to>
      <xdr:col>7</xdr:col>
      <xdr:colOff>266615</xdr:colOff>
      <xdr:row>12</xdr:row>
      <xdr:rowOff>154598</xdr:rowOff>
    </xdr:to>
    <xdr:cxnSp macro="">
      <xdr:nvCxnSpPr>
        <xdr:cNvPr id="7" name="Curved Connector 6"/>
        <xdr:cNvCxnSpPr/>
      </xdr:nvCxnSpPr>
      <xdr:spPr>
        <a:xfrm rot="16200000" flipV="1">
          <a:off x="3323084" y="2220466"/>
          <a:ext cx="364148" cy="95165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oneCellAnchor>
    <xdr:from>
      <xdr:col>10</xdr:col>
      <xdr:colOff>19050</xdr:colOff>
      <xdr:row>1</xdr:row>
      <xdr:rowOff>183902</xdr:rowOff>
    </xdr:from>
    <xdr:ext cx="1268809" cy="299441"/>
    <xdr:sp macro="" textlink="" fLocksText="0">
      <xdr:nvSpPr>
        <xdr:cNvPr id="10" name="TextBox 9"/>
        <xdr:cNvSpPr txBox="1"/>
      </xdr:nvSpPr>
      <xdr:spPr>
        <a:xfrm>
          <a:off x="5038725" y="374402"/>
          <a:ext cx="1268809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Row Input Data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137684</xdr:colOff>
      <xdr:row>14</xdr:row>
      <xdr:rowOff>87923</xdr:rowOff>
    </xdr:from>
    <xdr:ext cx="1496115" cy="299441"/>
    <xdr:sp macro="" textlink="" fLocksText="0">
      <xdr:nvSpPr>
        <xdr:cNvPr id="2" name="TextBox 1"/>
        <xdr:cNvSpPr txBox="1"/>
      </xdr:nvSpPr>
      <xdr:spPr>
        <a:xfrm>
          <a:off x="3404759" y="2764448"/>
          <a:ext cx="1496115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Column Input Data</a:t>
          </a:r>
        </a:p>
      </xdr:txBody>
    </xdr:sp>
    <xdr:clientData/>
  </xdr:oneCellAnchor>
  <xdr:twoCellAnchor>
    <xdr:from>
      <xdr:col>6</xdr:col>
      <xdr:colOff>314327</xdr:colOff>
      <xdr:row>12</xdr:row>
      <xdr:rowOff>104775</xdr:rowOff>
    </xdr:from>
    <xdr:to>
      <xdr:col>6</xdr:col>
      <xdr:colOff>409492</xdr:colOff>
      <xdr:row>14</xdr:row>
      <xdr:rowOff>87923</xdr:rowOff>
    </xdr:to>
    <xdr:cxnSp macro="">
      <xdr:nvCxnSpPr>
        <xdr:cNvPr id="5" name="Curved Connector 4"/>
        <xdr:cNvCxnSpPr>
          <a:stCxn id="2" idx="0"/>
        </xdr:cNvCxnSpPr>
      </xdr:nvCxnSpPr>
      <xdr:spPr>
        <a:xfrm rot="16200000" flipV="1">
          <a:off x="4304161" y="2534791"/>
          <a:ext cx="364148" cy="95165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oneCellAnchor>
    <xdr:from>
      <xdr:col>8</xdr:col>
      <xdr:colOff>19050</xdr:colOff>
      <xdr:row>1</xdr:row>
      <xdr:rowOff>98177</xdr:rowOff>
    </xdr:from>
    <xdr:ext cx="1701300" cy="299441"/>
    <xdr:sp macro="" textlink="" fLocksText="0">
      <xdr:nvSpPr>
        <xdr:cNvPr id="6" name="TextBox 5"/>
        <xdr:cNvSpPr txBox="1"/>
      </xdr:nvSpPr>
      <xdr:spPr>
        <a:xfrm>
          <a:off x="5495925" y="288677"/>
          <a:ext cx="1701300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Variuables to Monitor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18</xdr:row>
      <xdr:rowOff>135548</xdr:rowOff>
    </xdr:from>
    <xdr:ext cx="1496115" cy="299441"/>
    <xdr:sp macro="" textlink="" fLocksText="0">
      <xdr:nvSpPr>
        <xdr:cNvPr id="2" name="TextBox 1"/>
        <xdr:cNvSpPr txBox="1"/>
      </xdr:nvSpPr>
      <xdr:spPr>
        <a:xfrm>
          <a:off x="3400425" y="3574073"/>
          <a:ext cx="1496115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Column Input Data</a:t>
          </a:r>
        </a:p>
      </xdr:txBody>
    </xdr:sp>
    <xdr:clientData/>
  </xdr:oneCellAnchor>
  <xdr:oneCellAnchor>
    <xdr:from>
      <xdr:col>9</xdr:col>
      <xdr:colOff>19050</xdr:colOff>
      <xdr:row>1</xdr:row>
      <xdr:rowOff>98177</xdr:rowOff>
    </xdr:from>
    <xdr:ext cx="1701300" cy="299441"/>
    <xdr:sp macro="" textlink="" fLocksText="0">
      <xdr:nvSpPr>
        <xdr:cNvPr id="4" name="TextBox 3"/>
        <xdr:cNvSpPr txBox="1"/>
      </xdr:nvSpPr>
      <xdr:spPr>
        <a:xfrm>
          <a:off x="6657975" y="288677"/>
          <a:ext cx="1701300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Variuables to Monitor</a:t>
          </a:r>
        </a:p>
      </xdr:txBody>
    </xdr:sp>
    <xdr:clientData/>
  </xdr:oneCellAnchor>
  <xdr:oneCellAnchor>
    <xdr:from>
      <xdr:col>17</xdr:col>
      <xdr:colOff>190500</xdr:colOff>
      <xdr:row>1</xdr:row>
      <xdr:rowOff>183902</xdr:rowOff>
    </xdr:from>
    <xdr:ext cx="1124539" cy="299441"/>
    <xdr:sp macro="" textlink="">
      <xdr:nvSpPr>
        <xdr:cNvPr id="5" name="TextBox 4"/>
        <xdr:cNvSpPr txBox="1"/>
      </xdr:nvSpPr>
      <xdr:spPr>
        <a:xfrm>
          <a:off x="11820525" y="374402"/>
          <a:ext cx="1124539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Scenario Table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1819275</xdr:colOff>
      <xdr:row>1</xdr:row>
      <xdr:rowOff>69602</xdr:rowOff>
    </xdr:from>
    <xdr:ext cx="1701300" cy="299441"/>
    <xdr:sp macro="" textlink="">
      <xdr:nvSpPr>
        <xdr:cNvPr id="10" name="TextBox 9"/>
        <xdr:cNvSpPr txBox="1"/>
      </xdr:nvSpPr>
      <xdr:spPr>
        <a:xfrm>
          <a:off x="5629275" y="260102"/>
          <a:ext cx="1701300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Variuables to Monitor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0</xdr:row>
      <xdr:rowOff>107702</xdr:rowOff>
    </xdr:from>
    <xdr:ext cx="1701300" cy="299441"/>
    <xdr:sp macro="" textlink="">
      <xdr:nvSpPr>
        <xdr:cNvPr id="3" name="TextBox 2"/>
        <xdr:cNvSpPr txBox="1"/>
      </xdr:nvSpPr>
      <xdr:spPr>
        <a:xfrm>
          <a:off x="5153025" y="107702"/>
          <a:ext cx="1701300" cy="299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latin typeface="Akbar" pitchFamily="2" charset="0"/>
            </a:rPr>
            <a:t>Variuables to Monitor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zoomScale="115" zoomScaleNormal="115" workbookViewId="0">
      <selection activeCell="H8" sqref="H8"/>
    </sheetView>
  </sheetViews>
  <sheetFormatPr defaultRowHeight="14.4" x14ac:dyDescent="0.3"/>
  <cols>
    <col min="1" max="1" width="3.109375" customWidth="1"/>
    <col min="2" max="2" width="21" customWidth="1"/>
    <col min="3" max="3" width="13" customWidth="1"/>
    <col min="4" max="4" width="13.88671875" style="10" hidden="1" customWidth="1"/>
    <col min="6" max="6" width="2.109375" customWidth="1"/>
    <col min="7" max="7" width="11.44140625" customWidth="1"/>
    <col min="8" max="8" width="7.88671875" bestFit="1" customWidth="1"/>
    <col min="9" max="9" width="6.5546875" style="10" customWidth="1"/>
    <col min="10" max="20" width="6.5546875" customWidth="1"/>
  </cols>
  <sheetData>
    <row r="2" spans="2:9" ht="15.6" x14ac:dyDescent="0.3">
      <c r="B2" s="9" t="s">
        <v>17</v>
      </c>
      <c r="E2" s="8"/>
    </row>
    <row r="3" spans="2:9" x14ac:dyDescent="0.3">
      <c r="G3" s="8" t="s">
        <v>16</v>
      </c>
      <c r="H3" s="8" t="s">
        <v>1</v>
      </c>
      <c r="I3" s="22"/>
    </row>
    <row r="4" spans="2:9" x14ac:dyDescent="0.3">
      <c r="C4" s="16" t="s">
        <v>25</v>
      </c>
      <c r="D4" s="17" t="s">
        <v>24</v>
      </c>
      <c r="H4" s="8" t="s">
        <v>15</v>
      </c>
      <c r="I4" s="22"/>
    </row>
    <row r="5" spans="2:9" x14ac:dyDescent="0.3">
      <c r="B5" t="s">
        <v>18</v>
      </c>
      <c r="C5" s="6">
        <v>1000000</v>
      </c>
      <c r="D5" s="11" t="s">
        <v>14</v>
      </c>
      <c r="E5" t="s">
        <v>13</v>
      </c>
      <c r="G5" s="73"/>
      <c r="H5" s="21">
        <f>+Profit/1000000</f>
        <v>5.4520181917175501</v>
      </c>
      <c r="I5" s="22"/>
    </row>
    <row r="6" spans="2:9" x14ac:dyDescent="0.3">
      <c r="B6" t="s">
        <v>16</v>
      </c>
      <c r="C6" s="72">
        <f>1.68</f>
        <v>1.68</v>
      </c>
      <c r="D6" s="12" t="s">
        <v>12</v>
      </c>
      <c r="E6" t="s">
        <v>11</v>
      </c>
      <c r="G6" s="72">
        <v>1.4</v>
      </c>
      <c r="H6" s="25">
        <f t="dataTable" ref="H6:H15" dt2D="0" dtr="0" r1="C6"/>
        <v>-6.2899848402353671</v>
      </c>
      <c r="I6" s="22"/>
    </row>
    <row r="7" spans="2:9" x14ac:dyDescent="0.3">
      <c r="G7" s="72">
        <f>+G6+0.05</f>
        <v>1.45</v>
      </c>
      <c r="H7" s="25">
        <v>-4.1931985845294895</v>
      </c>
      <c r="I7" s="23"/>
    </row>
    <row r="8" spans="2:9" x14ac:dyDescent="0.3">
      <c r="B8" t="s">
        <v>10</v>
      </c>
      <c r="C8" s="6">
        <v>1200</v>
      </c>
      <c r="D8" s="11" t="s">
        <v>19</v>
      </c>
      <c r="E8" t="s">
        <v>9</v>
      </c>
      <c r="G8" s="72">
        <f t="shared" ref="G8:G15" si="0">+G7+0.05</f>
        <v>1.5</v>
      </c>
      <c r="H8" s="25">
        <v>-2.0964123288236109</v>
      </c>
      <c r="I8" s="23"/>
    </row>
    <row r="9" spans="2:9" x14ac:dyDescent="0.3">
      <c r="B9" t="s">
        <v>8</v>
      </c>
      <c r="C9" s="7">
        <v>0.92</v>
      </c>
      <c r="D9" s="12" t="s">
        <v>20</v>
      </c>
      <c r="E9" t="s">
        <v>7</v>
      </c>
      <c r="G9" s="72">
        <f t="shared" si="0"/>
        <v>1.55</v>
      </c>
      <c r="H9" s="25">
        <v>3.7392688226699829E-4</v>
      </c>
      <c r="I9" s="23"/>
    </row>
    <row r="10" spans="2:9" x14ac:dyDescent="0.3">
      <c r="G10" s="72">
        <f t="shared" si="0"/>
        <v>1.6</v>
      </c>
      <c r="H10" s="25">
        <v>2.0971601825881452</v>
      </c>
      <c r="I10" s="23"/>
    </row>
    <row r="11" spans="2:9" x14ac:dyDescent="0.3">
      <c r="B11" t="s">
        <v>6</v>
      </c>
      <c r="C11" s="6">
        <v>40</v>
      </c>
      <c r="D11" s="11" t="s">
        <v>21</v>
      </c>
      <c r="E11" t="s">
        <v>4</v>
      </c>
      <c r="G11" s="72">
        <f t="shared" si="0"/>
        <v>1.6500000000000001</v>
      </c>
      <c r="H11" s="25">
        <v>4.1939464382940379</v>
      </c>
      <c r="I11" s="23"/>
    </row>
    <row r="12" spans="2:9" x14ac:dyDescent="0.3">
      <c r="B12" t="s">
        <v>5</v>
      </c>
      <c r="C12" s="6">
        <v>25</v>
      </c>
      <c r="D12" s="11" t="s">
        <v>22</v>
      </c>
      <c r="E12" t="s">
        <v>4</v>
      </c>
      <c r="G12" s="72">
        <f t="shared" si="0"/>
        <v>1.7000000000000002</v>
      </c>
      <c r="H12" s="25">
        <v>6.2907326939999164</v>
      </c>
      <c r="I12" s="23"/>
    </row>
    <row r="13" spans="2:9" x14ac:dyDescent="0.3">
      <c r="G13" s="72">
        <f t="shared" si="0"/>
        <v>1.7500000000000002</v>
      </c>
      <c r="H13" s="25">
        <v>8.3875189497057949</v>
      </c>
      <c r="I13" s="23"/>
    </row>
    <row r="14" spans="2:9" x14ac:dyDescent="0.3">
      <c r="B14" t="s">
        <v>3</v>
      </c>
      <c r="C14" s="5">
        <f>+Tonnes*(MineCost+ProcessCost)</f>
        <v>65000000</v>
      </c>
      <c r="D14" s="13" t="s">
        <v>23</v>
      </c>
      <c r="E14" t="s">
        <v>27</v>
      </c>
      <c r="G14" s="72">
        <f t="shared" si="0"/>
        <v>1.8000000000000003</v>
      </c>
      <c r="H14" s="25">
        <v>10.484305205411673</v>
      </c>
      <c r="I14" s="23"/>
    </row>
    <row r="15" spans="2:9" x14ac:dyDescent="0.3">
      <c r="C15" s="5"/>
      <c r="D15" s="14"/>
      <c r="G15" s="72">
        <f t="shared" si="0"/>
        <v>1.8500000000000003</v>
      </c>
      <c r="H15" s="25">
        <v>12.581091461117566</v>
      </c>
      <c r="I15" s="23"/>
    </row>
    <row r="16" spans="2:9" x14ac:dyDescent="0.3">
      <c r="B16" t="s">
        <v>2</v>
      </c>
      <c r="C16" s="5">
        <f>+Tonnes*Grade*(Price/31.1035)/ExRate</f>
        <v>70452018.19171755</v>
      </c>
      <c r="D16" s="13" t="s">
        <v>2</v>
      </c>
      <c r="E16" t="s">
        <v>27</v>
      </c>
      <c r="G16" s="24"/>
      <c r="H16" s="23"/>
      <c r="I16" s="23"/>
    </row>
    <row r="17" spans="2:9" x14ac:dyDescent="0.3">
      <c r="C17" s="5"/>
      <c r="D17" s="14"/>
      <c r="G17" s="24"/>
      <c r="H17" s="23"/>
      <c r="I17" s="23"/>
    </row>
    <row r="18" spans="2:9" x14ac:dyDescent="0.3">
      <c r="B18" s="4" t="s">
        <v>1</v>
      </c>
      <c r="C18" s="3">
        <f>+Revenue-TotalCost</f>
        <v>5452018.1917175502</v>
      </c>
      <c r="D18" s="15" t="s">
        <v>1</v>
      </c>
      <c r="E18" t="s">
        <v>27</v>
      </c>
      <c r="G18" s="24"/>
      <c r="H18" s="23"/>
      <c r="I18" s="23"/>
    </row>
    <row r="19" spans="2:9" x14ac:dyDescent="0.3">
      <c r="G19" s="2"/>
      <c r="H19" s="1"/>
      <c r="I19" s="23"/>
    </row>
    <row r="20" spans="2:9" x14ac:dyDescent="0.3">
      <c r="G20" s="2"/>
      <c r="H20" s="1"/>
      <c r="I20" s="23"/>
    </row>
    <row r="21" spans="2:9" x14ac:dyDescent="0.3">
      <c r="G21" s="2"/>
      <c r="H21" s="1"/>
      <c r="I21" s="23"/>
    </row>
    <row r="22" spans="2:9" x14ac:dyDescent="0.3">
      <c r="G22" s="2"/>
      <c r="H22" s="1"/>
      <c r="I22" s="23"/>
    </row>
    <row r="23" spans="2:9" x14ac:dyDescent="0.3">
      <c r="G23" s="2"/>
      <c r="H23" s="1"/>
      <c r="I23" s="23"/>
    </row>
    <row r="24" spans="2:9" x14ac:dyDescent="0.3">
      <c r="G24" s="2"/>
      <c r="H24" s="1"/>
      <c r="I24" s="23"/>
    </row>
    <row r="25" spans="2:9" x14ac:dyDescent="0.3">
      <c r="G25" s="2"/>
      <c r="H25" s="1"/>
      <c r="I25" s="23"/>
    </row>
    <row r="26" spans="2:9" x14ac:dyDescent="0.3">
      <c r="G26" s="2"/>
      <c r="H26" s="1"/>
      <c r="I26" s="23"/>
    </row>
    <row r="27" spans="2:9" x14ac:dyDescent="0.3">
      <c r="G27" s="2"/>
      <c r="H27" s="1"/>
      <c r="I27" s="23"/>
    </row>
    <row r="28" spans="2:9" x14ac:dyDescent="0.3">
      <c r="G28" s="2"/>
      <c r="H28" s="1"/>
      <c r="I28" s="23"/>
    </row>
    <row r="29" spans="2:9" x14ac:dyDescent="0.3">
      <c r="G29" s="2"/>
      <c r="H29" s="1"/>
      <c r="I29" s="23"/>
    </row>
    <row r="30" spans="2:9" x14ac:dyDescent="0.3">
      <c r="G30" s="2"/>
      <c r="H30" s="1"/>
      <c r="I30" s="23"/>
    </row>
    <row r="31" spans="2:9" x14ac:dyDescent="0.3">
      <c r="G31" s="2"/>
      <c r="H31" s="1"/>
      <c r="I31" s="23"/>
    </row>
    <row r="32" spans="2:9" x14ac:dyDescent="0.3">
      <c r="G32" s="2"/>
      <c r="H32" s="1"/>
      <c r="I32" s="23"/>
    </row>
    <row r="33" spans="7:9" x14ac:dyDescent="0.3">
      <c r="G33" s="2"/>
      <c r="H33" s="1"/>
      <c r="I33" s="23"/>
    </row>
    <row r="34" spans="7:9" x14ac:dyDescent="0.3">
      <c r="G34" s="2"/>
      <c r="H34" s="1"/>
      <c r="I34" s="23"/>
    </row>
    <row r="35" spans="7:9" x14ac:dyDescent="0.3">
      <c r="G35" s="2"/>
      <c r="H35" s="1"/>
      <c r="I35" s="23"/>
    </row>
    <row r="36" spans="7:9" x14ac:dyDescent="0.3">
      <c r="G36" s="2"/>
      <c r="H36" s="1"/>
      <c r="I36" s="23"/>
    </row>
    <row r="37" spans="7:9" x14ac:dyDescent="0.3">
      <c r="G37" s="2"/>
      <c r="H37" s="1"/>
      <c r="I37" s="23"/>
    </row>
    <row r="38" spans="7:9" x14ac:dyDescent="0.3">
      <c r="G38" s="2"/>
      <c r="H38" s="1"/>
      <c r="I38" s="23"/>
    </row>
    <row r="39" spans="7:9" x14ac:dyDescent="0.3">
      <c r="G39" s="2"/>
      <c r="H39" s="1"/>
      <c r="I39" s="23"/>
    </row>
    <row r="40" spans="7:9" x14ac:dyDescent="0.3">
      <c r="G40" s="2"/>
      <c r="H40" s="1"/>
      <c r="I40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workbookViewId="0">
      <selection activeCell="M10" sqref="M10"/>
    </sheetView>
  </sheetViews>
  <sheetFormatPr defaultRowHeight="14.4" x14ac:dyDescent="0.3"/>
  <cols>
    <col min="1" max="1" width="3" customWidth="1"/>
    <col min="2" max="2" width="23.44140625" bestFit="1" customWidth="1"/>
    <col min="3" max="3" width="11.33203125" customWidth="1"/>
    <col min="4" max="4" width="9.109375" hidden="1" customWidth="1"/>
    <col min="6" max="6" width="13.5546875" customWidth="1"/>
    <col min="7" max="7" width="2.88671875" customWidth="1"/>
    <col min="8" max="8" width="6.88671875" customWidth="1"/>
    <col min="9" max="13" width="9.5546875" bestFit="1" customWidth="1"/>
    <col min="14" max="14" width="12.5546875" customWidth="1"/>
    <col min="15" max="15" width="9.5546875" bestFit="1" customWidth="1"/>
  </cols>
  <sheetData>
    <row r="2" spans="2:15" ht="15.6" x14ac:dyDescent="0.3">
      <c r="B2" s="9" t="s">
        <v>17</v>
      </c>
      <c r="D2" s="10"/>
      <c r="J2" s="8"/>
    </row>
    <row r="3" spans="2:15" x14ac:dyDescent="0.3">
      <c r="D3" s="10"/>
      <c r="H3" s="8"/>
    </row>
    <row r="4" spans="2:15" x14ac:dyDescent="0.3">
      <c r="C4" s="16" t="s">
        <v>25</v>
      </c>
      <c r="D4" s="17" t="s">
        <v>24</v>
      </c>
      <c r="I4" s="27" t="s">
        <v>8</v>
      </c>
      <c r="J4" s="28"/>
      <c r="K4" s="28"/>
      <c r="L4" s="28"/>
      <c r="M4" s="28"/>
      <c r="N4" s="28"/>
    </row>
    <row r="5" spans="2:15" x14ac:dyDescent="0.3">
      <c r="B5" t="s">
        <v>18</v>
      </c>
      <c r="C5" s="6">
        <v>1000000</v>
      </c>
      <c r="D5" s="11" t="s">
        <v>14</v>
      </c>
      <c r="E5" t="s">
        <v>13</v>
      </c>
      <c r="H5" s="19">
        <f>+C18/1000000</f>
        <v>5.4520181917175501</v>
      </c>
      <c r="I5" s="74">
        <v>0.85</v>
      </c>
      <c r="J5" s="74">
        <v>0.9</v>
      </c>
      <c r="K5" s="74">
        <v>0.92</v>
      </c>
      <c r="L5" s="74">
        <v>0.95</v>
      </c>
      <c r="M5" s="74">
        <v>1</v>
      </c>
      <c r="N5" s="28"/>
    </row>
    <row r="6" spans="2:15" ht="15" customHeight="1" x14ac:dyDescent="0.3">
      <c r="B6" t="s">
        <v>16</v>
      </c>
      <c r="C6" s="29">
        <f>1.68</f>
        <v>1.68</v>
      </c>
      <c r="D6" s="12" t="s">
        <v>12</v>
      </c>
      <c r="E6" t="s">
        <v>11</v>
      </c>
      <c r="G6" s="76" t="s">
        <v>26</v>
      </c>
      <c r="H6" s="31">
        <v>1.4</v>
      </c>
      <c r="I6" s="26">
        <f t="dataTable" ref="I6:M10" dt2D="1" dtr="1" r1="C9" r2="C6"/>
        <v>-1.4550424153135793</v>
      </c>
      <c r="J6" s="26">
        <v>-4.9853178366850539</v>
      </c>
      <c r="K6" s="26">
        <v>-6.2899848402353751</v>
      </c>
      <c r="L6" s="26">
        <v>-8.1439853189647859</v>
      </c>
      <c r="M6" s="26">
        <v>-10.986786053016543</v>
      </c>
      <c r="N6" s="28"/>
      <c r="O6" s="18"/>
    </row>
    <row r="7" spans="2:15" x14ac:dyDescent="0.3">
      <c r="D7" s="10"/>
      <c r="G7" s="76"/>
      <c r="H7" s="31">
        <f>+H6+0.1</f>
        <v>1.5</v>
      </c>
      <c r="I7" s="26">
        <v>3.0838831264497339</v>
      </c>
      <c r="J7" s="26">
        <v>-0.6985548250196949</v>
      </c>
      <c r="K7" s="26">
        <v>-2.0964123288236109</v>
      </c>
      <c r="L7" s="26">
        <v>-4.0828414131765518</v>
      </c>
      <c r="M7" s="26">
        <v>-7.1286993425177263</v>
      </c>
      <c r="N7" s="28"/>
      <c r="O7" s="18"/>
    </row>
    <row r="8" spans="2:15" x14ac:dyDescent="0.3">
      <c r="B8" t="s">
        <v>10</v>
      </c>
      <c r="C8" s="6">
        <v>1200</v>
      </c>
      <c r="D8" s="11" t="s">
        <v>19</v>
      </c>
      <c r="E8" t="s">
        <v>9</v>
      </c>
      <c r="G8" s="76"/>
      <c r="H8" s="31">
        <f t="shared" ref="H8:H10" si="0">+H7+0.1</f>
        <v>1.6</v>
      </c>
      <c r="I8" s="26">
        <v>7.6228086682130547</v>
      </c>
      <c r="J8" s="26">
        <v>3.588208186645657</v>
      </c>
      <c r="K8" s="26">
        <v>2.0971601825881452</v>
      </c>
      <c r="L8" s="26">
        <v>-2.1697507388323545E-2</v>
      </c>
      <c r="M8" s="26">
        <v>-3.2706126320189015</v>
      </c>
      <c r="N8" s="28"/>
      <c r="O8" s="18"/>
    </row>
    <row r="9" spans="2:15" x14ac:dyDescent="0.3">
      <c r="B9" t="s">
        <v>8</v>
      </c>
      <c r="C9" s="30">
        <f>0.92</f>
        <v>0.92</v>
      </c>
      <c r="D9" s="12" t="s">
        <v>20</v>
      </c>
      <c r="E9" t="s">
        <v>7</v>
      </c>
      <c r="G9" s="76"/>
      <c r="H9" s="31">
        <f t="shared" si="0"/>
        <v>1.7000000000000002</v>
      </c>
      <c r="I9" s="26">
        <v>12.161734209976375</v>
      </c>
      <c r="J9" s="26">
        <v>7.874971198311016</v>
      </c>
      <c r="K9" s="26">
        <v>6.2907326939999164</v>
      </c>
      <c r="L9" s="26">
        <v>4.0394463983999191</v>
      </c>
      <c r="M9" s="26">
        <v>0.58747407847992328</v>
      </c>
      <c r="N9" s="28"/>
      <c r="O9" s="18"/>
    </row>
    <row r="10" spans="2:15" x14ac:dyDescent="0.3">
      <c r="D10" s="10"/>
      <c r="G10" s="76"/>
      <c r="H10" s="31">
        <f t="shared" si="0"/>
        <v>1.8000000000000003</v>
      </c>
      <c r="I10" s="26">
        <v>16.700659751739696</v>
      </c>
      <c r="J10" s="26">
        <v>12.161734209976375</v>
      </c>
      <c r="K10" s="26">
        <v>10.484305205411673</v>
      </c>
      <c r="L10" s="26">
        <v>8.1005903041881471</v>
      </c>
      <c r="M10" s="26">
        <v>4.4455607889787405</v>
      </c>
      <c r="N10" s="28"/>
      <c r="O10" s="18"/>
    </row>
    <row r="11" spans="2:15" x14ac:dyDescent="0.3">
      <c r="B11" t="s">
        <v>6</v>
      </c>
      <c r="C11" s="6">
        <v>40</v>
      </c>
      <c r="D11" s="11" t="s">
        <v>21</v>
      </c>
      <c r="E11" t="s">
        <v>4</v>
      </c>
      <c r="G11" s="36"/>
      <c r="H11" s="18"/>
      <c r="I11" s="18"/>
      <c r="J11" s="18"/>
      <c r="K11" s="18"/>
      <c r="L11" s="18"/>
      <c r="M11" s="18"/>
      <c r="N11" s="28"/>
      <c r="O11" s="18"/>
    </row>
    <row r="12" spans="2:15" x14ac:dyDescent="0.3">
      <c r="B12" t="s">
        <v>5</v>
      </c>
      <c r="C12" s="6">
        <v>25</v>
      </c>
      <c r="D12" s="11" t="s">
        <v>22</v>
      </c>
      <c r="E12" t="s">
        <v>4</v>
      </c>
      <c r="G12" s="36"/>
      <c r="H12" s="18"/>
      <c r="I12" s="18"/>
      <c r="J12" s="18"/>
      <c r="K12" s="18"/>
      <c r="L12" s="18"/>
      <c r="M12" s="18"/>
      <c r="N12" s="18"/>
      <c r="O12" s="18"/>
    </row>
    <row r="13" spans="2:15" x14ac:dyDescent="0.3">
      <c r="D13" s="10"/>
      <c r="G13" s="36"/>
      <c r="H13" s="18"/>
      <c r="I13" s="18"/>
      <c r="J13" s="18"/>
      <c r="K13" s="18"/>
      <c r="L13" s="18"/>
      <c r="M13" s="18"/>
      <c r="N13" s="18"/>
      <c r="O13" s="18"/>
    </row>
    <row r="14" spans="2:15" x14ac:dyDescent="0.3">
      <c r="B14" t="s">
        <v>3</v>
      </c>
      <c r="C14" s="5">
        <f>+C5*(C11+C12)</f>
        <v>65000000</v>
      </c>
      <c r="D14" s="13" t="s">
        <v>23</v>
      </c>
      <c r="E14" t="s">
        <v>0</v>
      </c>
      <c r="G14" s="36"/>
      <c r="H14" s="18"/>
      <c r="I14" s="18"/>
      <c r="J14" s="18"/>
      <c r="K14" s="18"/>
      <c r="L14" s="18"/>
      <c r="M14" s="18"/>
      <c r="N14" s="18"/>
      <c r="O14" s="18"/>
    </row>
    <row r="15" spans="2:15" x14ac:dyDescent="0.3">
      <c r="C15" s="5"/>
      <c r="D15" s="14"/>
      <c r="G15" s="36"/>
      <c r="H15" s="18"/>
      <c r="I15" s="18"/>
      <c r="J15" s="18"/>
      <c r="K15" s="18"/>
      <c r="L15" s="18"/>
      <c r="M15" s="18"/>
      <c r="N15" s="18"/>
      <c r="O15" s="18"/>
    </row>
    <row r="16" spans="2:15" x14ac:dyDescent="0.3">
      <c r="B16" t="s">
        <v>2</v>
      </c>
      <c r="C16" s="5">
        <f>+C5*(C6/31.1035)*(C8/C9)</f>
        <v>70452018.19171755</v>
      </c>
      <c r="D16" s="13" t="s">
        <v>2</v>
      </c>
      <c r="E16" t="s">
        <v>0</v>
      </c>
      <c r="G16" s="36"/>
      <c r="H16" s="18"/>
      <c r="I16" s="18"/>
      <c r="J16" s="18"/>
      <c r="K16" s="18"/>
      <c r="L16" s="18"/>
      <c r="M16" s="18"/>
      <c r="N16" s="18"/>
      <c r="O16" s="18"/>
    </row>
    <row r="17" spans="2:15" x14ac:dyDescent="0.3">
      <c r="C17" s="5"/>
      <c r="D17" s="14"/>
      <c r="G17" s="36"/>
      <c r="H17" s="18"/>
      <c r="I17" s="18"/>
      <c r="J17" s="18"/>
      <c r="K17" s="18"/>
      <c r="L17" s="18"/>
      <c r="M17" s="18"/>
      <c r="N17" s="18"/>
      <c r="O17" s="18"/>
    </row>
    <row r="18" spans="2:15" x14ac:dyDescent="0.3">
      <c r="B18" s="4" t="s">
        <v>1</v>
      </c>
      <c r="C18" s="20">
        <f>+C16-C14</f>
        <v>5452018.1917175502</v>
      </c>
      <c r="D18" s="15" t="s">
        <v>1</v>
      </c>
      <c r="E18" t="s">
        <v>0</v>
      </c>
      <c r="G18" s="36"/>
      <c r="H18" s="18"/>
      <c r="I18" s="18"/>
      <c r="J18" s="18"/>
      <c r="K18" s="18"/>
      <c r="L18" s="18"/>
      <c r="M18" s="18"/>
      <c r="N18" s="18"/>
      <c r="O18" s="18"/>
    </row>
    <row r="19" spans="2:15" x14ac:dyDescent="0.3">
      <c r="D19" s="10"/>
      <c r="H19" s="2"/>
      <c r="I19" s="1"/>
    </row>
  </sheetData>
  <mergeCells count="1">
    <mergeCell ref="G6:G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showGridLines="0" zoomScaleNormal="100" workbookViewId="0">
      <selection activeCell="G7" sqref="G7"/>
    </sheetView>
  </sheetViews>
  <sheetFormatPr defaultRowHeight="14.4" x14ac:dyDescent="0.3"/>
  <cols>
    <col min="2" max="2" width="18" customWidth="1"/>
    <col min="3" max="3" width="12.6640625" customWidth="1"/>
    <col min="6" max="6" width="4.44140625" customWidth="1"/>
    <col min="8" max="8" width="10.44140625" customWidth="1"/>
    <col min="11" max="11" width="10.88671875" bestFit="1" customWidth="1"/>
    <col min="12" max="12" width="10.88671875" customWidth="1"/>
    <col min="13" max="13" width="10.88671875" bestFit="1" customWidth="1"/>
  </cols>
  <sheetData>
    <row r="2" spans="2:13" ht="15.6" x14ac:dyDescent="0.3">
      <c r="B2" s="9" t="s">
        <v>17</v>
      </c>
      <c r="I2" s="8"/>
    </row>
    <row r="3" spans="2:13" x14ac:dyDescent="0.3">
      <c r="G3" s="8"/>
    </row>
    <row r="4" spans="2:13" x14ac:dyDescent="0.3">
      <c r="C4" s="16" t="s">
        <v>25</v>
      </c>
      <c r="H4" s="32" t="s">
        <v>3</v>
      </c>
      <c r="I4" s="32" t="s">
        <v>2</v>
      </c>
      <c r="J4" s="32" t="s">
        <v>1</v>
      </c>
      <c r="K4" s="32" t="s">
        <v>16</v>
      </c>
      <c r="L4" s="32" t="s">
        <v>30</v>
      </c>
      <c r="M4" s="32" t="s">
        <v>28</v>
      </c>
    </row>
    <row r="5" spans="2:13" x14ac:dyDescent="0.3">
      <c r="B5" t="s">
        <v>18</v>
      </c>
      <c r="C5" s="6">
        <v>1000000</v>
      </c>
      <c r="D5" t="s">
        <v>13</v>
      </c>
      <c r="H5" s="35">
        <f>+C14/1000000</f>
        <v>65</v>
      </c>
      <c r="I5" s="35">
        <f>+C16/1000000</f>
        <v>70.452018191717556</v>
      </c>
      <c r="J5" s="35">
        <f>+C18/1000000</f>
        <v>5.4520181917175501</v>
      </c>
      <c r="K5" s="35">
        <f>+C6</f>
        <v>1.68</v>
      </c>
      <c r="L5" s="37">
        <f>+C8</f>
        <v>1200</v>
      </c>
      <c r="M5" s="33">
        <f>+C14/(C5*C6/31.1035)</f>
        <v>1203.4092261904761</v>
      </c>
    </row>
    <row r="6" spans="2:13" ht="15" customHeight="1" x14ac:dyDescent="0.3">
      <c r="B6" t="s">
        <v>16</v>
      </c>
      <c r="C6" s="29">
        <f>1.68</f>
        <v>1.68</v>
      </c>
      <c r="D6" t="s">
        <v>11</v>
      </c>
      <c r="F6" s="76" t="s">
        <v>26</v>
      </c>
      <c r="G6" s="31">
        <v>1.4</v>
      </c>
      <c r="H6" s="38">
        <f t="dataTable" ref="H6:M12" dt2D="0" dtr="0" r1="C6"/>
        <v>65</v>
      </c>
      <c r="I6" s="38">
        <v>58.710015159764623</v>
      </c>
      <c r="J6" s="38">
        <v>-6.2899848402353751</v>
      </c>
      <c r="K6" s="38">
        <v>1.4</v>
      </c>
      <c r="L6" s="38">
        <v>1200</v>
      </c>
      <c r="M6" s="34">
        <v>1444.0910714285715</v>
      </c>
    </row>
    <row r="7" spans="2:13" x14ac:dyDescent="0.3">
      <c r="F7" s="76"/>
      <c r="G7" s="31">
        <v>1.5</v>
      </c>
      <c r="H7" s="38">
        <v>65</v>
      </c>
      <c r="I7" s="38">
        <v>62.903587671176389</v>
      </c>
      <c r="J7" s="38">
        <v>-2.0964123288236109</v>
      </c>
      <c r="K7" s="38">
        <v>1.5</v>
      </c>
      <c r="L7" s="38">
        <v>1200</v>
      </c>
      <c r="M7" s="34">
        <v>1347.8183333333334</v>
      </c>
    </row>
    <row r="8" spans="2:13" x14ac:dyDescent="0.3">
      <c r="B8" t="s">
        <v>10</v>
      </c>
      <c r="C8" s="6">
        <v>1200</v>
      </c>
      <c r="D8" t="s">
        <v>9</v>
      </c>
      <c r="F8" s="76"/>
      <c r="G8" s="31">
        <v>1.6</v>
      </c>
      <c r="H8" s="38">
        <v>65</v>
      </c>
      <c r="I8" s="38">
        <v>67.097160182588141</v>
      </c>
      <c r="J8" s="38">
        <v>2.0971601825881452</v>
      </c>
      <c r="K8" s="38">
        <v>1.6</v>
      </c>
      <c r="L8" s="38">
        <v>1200</v>
      </c>
      <c r="M8" s="34">
        <v>1263.5796875000001</v>
      </c>
    </row>
    <row r="9" spans="2:13" x14ac:dyDescent="0.3">
      <c r="B9" t="s">
        <v>8</v>
      </c>
      <c r="C9" s="75">
        <v>0.92</v>
      </c>
      <c r="D9" t="s">
        <v>7</v>
      </c>
      <c r="F9" s="76"/>
      <c r="G9" s="31">
        <v>1.7</v>
      </c>
      <c r="H9" s="38">
        <v>65</v>
      </c>
      <c r="I9" s="38">
        <v>71.2907326939999</v>
      </c>
      <c r="J9" s="38">
        <v>6.2907326939999013</v>
      </c>
      <c r="K9" s="38">
        <v>1.7</v>
      </c>
      <c r="L9" s="38">
        <v>1200</v>
      </c>
      <c r="M9" s="34">
        <v>1189.2514705882352</v>
      </c>
    </row>
    <row r="10" spans="2:13" x14ac:dyDescent="0.3">
      <c r="F10" s="76"/>
      <c r="G10" s="31">
        <v>1.8</v>
      </c>
      <c r="H10" s="38">
        <v>65</v>
      </c>
      <c r="I10" s="38">
        <v>75.484305205411673</v>
      </c>
      <c r="J10" s="38">
        <v>10.484305205411673</v>
      </c>
      <c r="K10" s="38">
        <v>1.8</v>
      </c>
      <c r="L10" s="38">
        <v>1200</v>
      </c>
      <c r="M10" s="34">
        <v>1123.1819444444443</v>
      </c>
    </row>
    <row r="11" spans="2:13" x14ac:dyDescent="0.3">
      <c r="B11" t="s">
        <v>6</v>
      </c>
      <c r="C11" s="6">
        <v>40</v>
      </c>
      <c r="D11" t="s">
        <v>4</v>
      </c>
      <c r="F11" s="76"/>
      <c r="G11" s="31">
        <v>1.9</v>
      </c>
      <c r="H11" s="38">
        <v>65</v>
      </c>
      <c r="I11" s="38">
        <v>79.677877716823431</v>
      </c>
      <c r="J11" s="38">
        <v>14.67787771682343</v>
      </c>
      <c r="K11" s="38">
        <v>1.9</v>
      </c>
      <c r="L11" s="38">
        <v>1200</v>
      </c>
      <c r="M11" s="34">
        <v>1064.0671052631581</v>
      </c>
    </row>
    <row r="12" spans="2:13" x14ac:dyDescent="0.3">
      <c r="B12" t="s">
        <v>5</v>
      </c>
      <c r="C12" s="6">
        <v>25</v>
      </c>
      <c r="D12" t="s">
        <v>4</v>
      </c>
      <c r="F12" s="76"/>
      <c r="G12" s="31">
        <v>2</v>
      </c>
      <c r="H12" s="38">
        <v>65</v>
      </c>
      <c r="I12" s="38">
        <v>83.87145022823519</v>
      </c>
      <c r="J12" s="38">
        <v>18.871450228235187</v>
      </c>
      <c r="K12" s="38">
        <v>2</v>
      </c>
      <c r="L12" s="38">
        <v>1200</v>
      </c>
      <c r="M12" s="34">
        <v>1010.8637500000001</v>
      </c>
    </row>
    <row r="13" spans="2:13" x14ac:dyDescent="0.3">
      <c r="F13" s="36"/>
      <c r="G13" s="18"/>
      <c r="H13" s="18"/>
      <c r="I13" s="18"/>
      <c r="J13" s="18"/>
      <c r="K13" s="18"/>
      <c r="L13" s="18"/>
      <c r="M13" s="18"/>
    </row>
    <row r="14" spans="2:13" x14ac:dyDescent="0.3">
      <c r="B14" t="s">
        <v>3</v>
      </c>
      <c r="C14" s="37">
        <f>+C5*(C11+C12)</f>
        <v>65000000</v>
      </c>
      <c r="D14" t="s">
        <v>0</v>
      </c>
      <c r="F14" s="36"/>
      <c r="G14" s="18"/>
      <c r="H14" s="18"/>
      <c r="I14" s="18"/>
      <c r="J14" s="18"/>
      <c r="K14" s="18"/>
      <c r="L14" s="18"/>
      <c r="M14" s="18"/>
    </row>
    <row r="15" spans="2:13" x14ac:dyDescent="0.3">
      <c r="C15" s="5"/>
      <c r="F15" s="36"/>
      <c r="G15" s="18"/>
      <c r="H15" s="18"/>
      <c r="I15" s="18"/>
      <c r="J15" s="18"/>
      <c r="K15" s="18"/>
      <c r="L15" s="18"/>
      <c r="M15" s="18"/>
    </row>
    <row r="16" spans="2:13" x14ac:dyDescent="0.3">
      <c r="B16" t="s">
        <v>2</v>
      </c>
      <c r="C16" s="37">
        <f>+C5*(C6/31.1035)*(C8/C9)</f>
        <v>70452018.19171755</v>
      </c>
      <c r="D16" t="s">
        <v>0</v>
      </c>
      <c r="F16" s="36"/>
      <c r="G16" s="18"/>
      <c r="H16" s="18"/>
      <c r="I16" s="18"/>
      <c r="J16" s="18"/>
      <c r="K16" s="18"/>
      <c r="L16" s="18"/>
      <c r="M16" s="18"/>
    </row>
    <row r="17" spans="2:13" x14ac:dyDescent="0.3">
      <c r="C17" s="5"/>
      <c r="F17" s="36"/>
      <c r="G17" s="18"/>
      <c r="H17" s="18"/>
      <c r="I17" s="18"/>
      <c r="J17" s="18"/>
      <c r="K17" s="18"/>
      <c r="L17" s="18"/>
      <c r="M17" s="18"/>
    </row>
    <row r="18" spans="2:13" x14ac:dyDescent="0.3">
      <c r="B18" s="4" t="s">
        <v>1</v>
      </c>
      <c r="C18" s="20">
        <f>+C16-C14</f>
        <v>5452018.1917175502</v>
      </c>
      <c r="D18" t="s">
        <v>0</v>
      </c>
      <c r="F18" s="36"/>
      <c r="G18" s="18"/>
      <c r="H18" s="18"/>
      <c r="I18" s="18"/>
      <c r="J18" s="18"/>
      <c r="K18" s="18"/>
      <c r="L18" s="18"/>
      <c r="M18" s="18"/>
    </row>
  </sheetData>
  <mergeCells count="1">
    <mergeCell ref="F6:F12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zoomScaleNormal="100" workbookViewId="0">
      <selection activeCell="K18" sqref="K18"/>
    </sheetView>
  </sheetViews>
  <sheetFormatPr defaultRowHeight="14.4" x14ac:dyDescent="0.3"/>
  <cols>
    <col min="1" max="1" width="9.109375" customWidth="1"/>
    <col min="2" max="2" width="16.44140625" customWidth="1"/>
    <col min="3" max="3" width="11.5546875" bestFit="1" customWidth="1"/>
    <col min="4" max="4" width="10.109375" customWidth="1"/>
    <col min="5" max="5" width="3.44140625" customWidth="1"/>
    <col min="6" max="6" width="8" customWidth="1"/>
    <col min="7" max="7" width="4.44140625" bestFit="1" customWidth="1"/>
    <col min="8" max="8" width="14.109375" customWidth="1"/>
    <col min="9" max="16" width="11" customWidth="1"/>
    <col min="17" max="17" width="9.109375" customWidth="1"/>
    <col min="18" max="18" width="8.5546875" customWidth="1"/>
    <col min="19" max="19" width="14.109375" bestFit="1" customWidth="1"/>
    <col min="20" max="20" width="11.109375" bestFit="1" customWidth="1"/>
  </cols>
  <sheetData>
    <row r="2" spans="2:26" ht="15.6" x14ac:dyDescent="0.3">
      <c r="B2" s="9" t="s">
        <v>17</v>
      </c>
      <c r="D2" t="s">
        <v>34</v>
      </c>
      <c r="E2" s="43">
        <v>1</v>
      </c>
      <c r="F2" t="str">
        <f>+VLOOKUP(E2,R7:S18,2)</f>
        <v>Base Case</v>
      </c>
      <c r="J2" s="8"/>
    </row>
    <row r="3" spans="2:26" x14ac:dyDescent="0.3">
      <c r="G3" s="8"/>
      <c r="H3" s="8"/>
    </row>
    <row r="4" spans="2:26" x14ac:dyDescent="0.3">
      <c r="C4" s="16" t="s">
        <v>25</v>
      </c>
      <c r="H4" s="42" t="s">
        <v>52</v>
      </c>
      <c r="I4" s="16" t="s">
        <v>18</v>
      </c>
      <c r="J4" s="16" t="s">
        <v>16</v>
      </c>
      <c r="K4" s="16" t="s">
        <v>30</v>
      </c>
      <c r="L4" s="16" t="s">
        <v>32</v>
      </c>
      <c r="M4" s="49" t="s">
        <v>3</v>
      </c>
      <c r="N4" s="49" t="s">
        <v>50</v>
      </c>
      <c r="O4" s="49" t="s">
        <v>2</v>
      </c>
      <c r="P4" s="16" t="s">
        <v>1</v>
      </c>
    </row>
    <row r="5" spans="2:26" x14ac:dyDescent="0.3">
      <c r="B5" t="s">
        <v>18</v>
      </c>
      <c r="C5" s="50">
        <f>+VLOOKUP($E$2,$R$7:$Y$18,3)</f>
        <v>1000000</v>
      </c>
      <c r="D5" t="s">
        <v>13</v>
      </c>
      <c r="I5" s="48" t="s">
        <v>36</v>
      </c>
      <c r="J5" s="48" t="s">
        <v>11</v>
      </c>
      <c r="K5" s="48" t="s">
        <v>37</v>
      </c>
      <c r="L5" s="48" t="s">
        <v>7</v>
      </c>
      <c r="M5" s="48" t="s">
        <v>29</v>
      </c>
      <c r="N5" s="48" t="s">
        <v>51</v>
      </c>
      <c r="O5" s="48" t="s">
        <v>29</v>
      </c>
      <c r="P5" s="48" t="s">
        <v>29</v>
      </c>
      <c r="R5" s="77" t="s">
        <v>31</v>
      </c>
      <c r="S5" s="44"/>
      <c r="T5" s="77" t="s">
        <v>18</v>
      </c>
      <c r="U5" s="77" t="s">
        <v>16</v>
      </c>
      <c r="V5" s="77" t="s">
        <v>30</v>
      </c>
      <c r="W5" s="77" t="s">
        <v>32</v>
      </c>
      <c r="X5" s="77" t="s">
        <v>33</v>
      </c>
      <c r="Y5" s="77" t="s">
        <v>35</v>
      </c>
    </row>
    <row r="6" spans="2:26" ht="15" customHeight="1" x14ac:dyDescent="0.3">
      <c r="B6" t="s">
        <v>16</v>
      </c>
      <c r="C6" s="51">
        <f>+VLOOKUP($E$2,$R$7:$Y$18,4)</f>
        <v>1.68</v>
      </c>
      <c r="D6" t="s">
        <v>11</v>
      </c>
      <c r="F6" s="76" t="s">
        <v>31</v>
      </c>
      <c r="H6" s="39" t="str">
        <f>+F2</f>
        <v>Base Case</v>
      </c>
      <c r="I6" s="55">
        <f>+C5/1000000</f>
        <v>1</v>
      </c>
      <c r="J6" s="57">
        <f>+C6</f>
        <v>1.68</v>
      </c>
      <c r="K6" s="46">
        <f>+C8/C9</f>
        <v>1304.3478260869565</v>
      </c>
      <c r="L6" s="55">
        <f>+C9</f>
        <v>0.92</v>
      </c>
      <c r="M6" s="46">
        <f>C14/1000000</f>
        <v>65</v>
      </c>
      <c r="N6" s="46">
        <f>C14/(C5*C6/31.1035)</f>
        <v>1203.4092261904761</v>
      </c>
      <c r="O6" s="39">
        <f>C16/1000000</f>
        <v>70.452018191717556</v>
      </c>
      <c r="P6" s="47">
        <f>C18/1000000</f>
        <v>5.4520181917175501</v>
      </c>
      <c r="R6" s="78"/>
      <c r="S6" s="45" t="s">
        <v>38</v>
      </c>
      <c r="T6" s="78"/>
      <c r="U6" s="78"/>
      <c r="V6" s="78"/>
      <c r="W6" s="78"/>
      <c r="X6" s="78"/>
      <c r="Y6" s="78"/>
      <c r="Z6" s="42"/>
    </row>
    <row r="7" spans="2:26" x14ac:dyDescent="0.3">
      <c r="F7" s="76"/>
      <c r="G7" s="54">
        <v>1</v>
      </c>
      <c r="H7" s="38" t="str">
        <f t="dataTable" ref="H7:P18" dt2D="0" dtr="0" r1="E2"/>
        <v>Base Case</v>
      </c>
      <c r="I7" s="26">
        <v>1</v>
      </c>
      <c r="J7" s="58">
        <v>1.68</v>
      </c>
      <c r="K7" s="34">
        <v>1304.3478260869565</v>
      </c>
      <c r="L7" s="26">
        <v>0.92</v>
      </c>
      <c r="M7" s="38">
        <v>65</v>
      </c>
      <c r="N7" s="34">
        <v>1203.4092261904761</v>
      </c>
      <c r="O7" s="56">
        <v>70.452018191717556</v>
      </c>
      <c r="P7" s="38">
        <v>5.4520181917175501</v>
      </c>
      <c r="R7" s="8">
        <v>1</v>
      </c>
      <c r="S7" t="s">
        <v>53</v>
      </c>
      <c r="T7" s="41">
        <v>1000000</v>
      </c>
      <c r="U7" s="40">
        <v>1.68</v>
      </c>
      <c r="V7">
        <v>1200</v>
      </c>
      <c r="W7" s="40">
        <v>0.92</v>
      </c>
      <c r="X7">
        <v>40</v>
      </c>
      <c r="Y7">
        <v>25</v>
      </c>
    </row>
    <row r="8" spans="2:26" x14ac:dyDescent="0.3">
      <c r="B8" t="s">
        <v>10</v>
      </c>
      <c r="C8" s="52">
        <f>+VLOOKUP($E$2,$R$7:$Y$18,5)</f>
        <v>1200</v>
      </c>
      <c r="D8" t="s">
        <v>9</v>
      </c>
      <c r="F8" s="76"/>
      <c r="G8" s="54">
        <v>2</v>
      </c>
      <c r="H8" s="38" t="str">
        <v>High Tonnes</v>
      </c>
      <c r="I8" s="26">
        <v>1.2</v>
      </c>
      <c r="J8" s="58">
        <v>1.68</v>
      </c>
      <c r="K8" s="34">
        <v>1304.3478260869565</v>
      </c>
      <c r="L8" s="26">
        <v>0.92</v>
      </c>
      <c r="M8" s="38">
        <v>78</v>
      </c>
      <c r="N8" s="34">
        <v>1203.4092261904761</v>
      </c>
      <c r="O8" s="56">
        <v>84.542421830061059</v>
      </c>
      <c r="P8" s="38">
        <v>6.5424218300610635</v>
      </c>
      <c r="R8" s="8">
        <v>2</v>
      </c>
      <c r="S8" t="s">
        <v>39</v>
      </c>
      <c r="T8" s="41">
        <v>1200000</v>
      </c>
      <c r="U8" s="40">
        <v>1.68</v>
      </c>
      <c r="V8">
        <v>1200</v>
      </c>
      <c r="W8" s="40">
        <v>0.92</v>
      </c>
      <c r="X8">
        <v>40</v>
      </c>
      <c r="Y8">
        <v>25</v>
      </c>
    </row>
    <row r="9" spans="2:26" x14ac:dyDescent="0.3">
      <c r="B9" t="s">
        <v>8</v>
      </c>
      <c r="C9" s="53">
        <f>+VLOOKUP($E$2,$R$7:$Y$18,6)</f>
        <v>0.92</v>
      </c>
      <c r="D9" t="s">
        <v>7</v>
      </c>
      <c r="F9" s="76"/>
      <c r="G9" s="54">
        <v>3</v>
      </c>
      <c r="H9" s="38" t="str">
        <v>Low Tonnes</v>
      </c>
      <c r="I9" s="26">
        <v>0.8</v>
      </c>
      <c r="J9" s="58">
        <v>1.68</v>
      </c>
      <c r="K9" s="34">
        <v>1304.3478260869565</v>
      </c>
      <c r="L9" s="26">
        <v>0.92</v>
      </c>
      <c r="M9" s="38">
        <v>52</v>
      </c>
      <c r="N9" s="34">
        <v>1203.4092261904761</v>
      </c>
      <c r="O9" s="56">
        <v>56.361614553374039</v>
      </c>
      <c r="P9" s="38">
        <v>4.3616145533740376</v>
      </c>
      <c r="R9" s="8">
        <v>3</v>
      </c>
      <c r="S9" t="s">
        <v>40</v>
      </c>
      <c r="T9" s="41">
        <v>800000</v>
      </c>
      <c r="U9" s="40">
        <v>1.68</v>
      </c>
      <c r="V9">
        <v>1200</v>
      </c>
      <c r="W9" s="40">
        <v>0.92</v>
      </c>
      <c r="X9">
        <v>40</v>
      </c>
      <c r="Y9">
        <v>25</v>
      </c>
    </row>
    <row r="10" spans="2:26" x14ac:dyDescent="0.3">
      <c r="F10" s="76"/>
      <c r="G10" s="54">
        <v>4</v>
      </c>
      <c r="H10" s="38" t="str">
        <v>High Grade</v>
      </c>
      <c r="I10" s="26">
        <v>1</v>
      </c>
      <c r="J10" s="58">
        <v>1.8</v>
      </c>
      <c r="K10" s="34">
        <v>1304.3478260869565</v>
      </c>
      <c r="L10" s="26">
        <v>0.92</v>
      </c>
      <c r="M10" s="38">
        <v>65</v>
      </c>
      <c r="N10" s="34">
        <v>1123.1819444444443</v>
      </c>
      <c r="O10" s="56">
        <v>75.484305205411673</v>
      </c>
      <c r="P10" s="38">
        <v>10.484305205411673</v>
      </c>
      <c r="R10" s="8">
        <v>4</v>
      </c>
      <c r="S10" t="s">
        <v>41</v>
      </c>
      <c r="T10" s="41">
        <v>1000000</v>
      </c>
      <c r="U10" s="40">
        <v>1.8</v>
      </c>
      <c r="V10">
        <v>1200</v>
      </c>
      <c r="W10" s="40">
        <v>0.92</v>
      </c>
      <c r="X10">
        <v>40</v>
      </c>
      <c r="Y10">
        <v>25</v>
      </c>
    </row>
    <row r="11" spans="2:26" x14ac:dyDescent="0.3">
      <c r="B11" t="s">
        <v>6</v>
      </c>
      <c r="C11" s="53">
        <f>+VLOOKUP($E$2,$R$7:$Y$18,7)</f>
        <v>40</v>
      </c>
      <c r="D11" t="s">
        <v>4</v>
      </c>
      <c r="F11" s="76"/>
      <c r="G11" s="54">
        <v>5</v>
      </c>
      <c r="H11" s="38" t="str">
        <v>Low Grade</v>
      </c>
      <c r="I11" s="26">
        <v>1</v>
      </c>
      <c r="J11" s="58">
        <v>1.68</v>
      </c>
      <c r="K11" s="34">
        <v>1304.3478260869565</v>
      </c>
      <c r="L11" s="26">
        <v>0.92</v>
      </c>
      <c r="M11" s="38">
        <v>65</v>
      </c>
      <c r="N11" s="34">
        <v>1203.4092261904761</v>
      </c>
      <c r="O11" s="56">
        <v>70.452018191717556</v>
      </c>
      <c r="P11" s="38">
        <v>5.4520181917175501</v>
      </c>
      <c r="R11" s="8">
        <v>5</v>
      </c>
      <c r="S11" t="s">
        <v>42</v>
      </c>
      <c r="T11" s="41">
        <v>1000000</v>
      </c>
      <c r="U11" s="40">
        <v>1.68</v>
      </c>
      <c r="V11">
        <v>1200</v>
      </c>
      <c r="W11" s="40">
        <v>0.92</v>
      </c>
      <c r="X11">
        <v>40</v>
      </c>
      <c r="Y11">
        <v>25</v>
      </c>
    </row>
    <row r="12" spans="2:26" x14ac:dyDescent="0.3">
      <c r="B12" t="s">
        <v>5</v>
      </c>
      <c r="C12" s="53">
        <f>+VLOOKUP($E$2,$R$7:$Y$18,8)</f>
        <v>25</v>
      </c>
      <c r="D12" t="s">
        <v>4</v>
      </c>
      <c r="F12" s="76"/>
      <c r="G12" s="54">
        <v>6</v>
      </c>
      <c r="H12" s="38" t="str">
        <v>High Ex Rate</v>
      </c>
      <c r="I12" s="26">
        <v>1</v>
      </c>
      <c r="J12" s="58">
        <v>1.5</v>
      </c>
      <c r="K12" s="34">
        <v>1200</v>
      </c>
      <c r="L12" s="26">
        <v>1</v>
      </c>
      <c r="M12" s="38">
        <v>65</v>
      </c>
      <c r="N12" s="34">
        <v>1347.8183333333334</v>
      </c>
      <c r="O12" s="56">
        <v>57.871300657482273</v>
      </c>
      <c r="P12" s="38">
        <v>-7.1286993425177263</v>
      </c>
      <c r="R12" s="8">
        <v>6</v>
      </c>
      <c r="S12" t="s">
        <v>43</v>
      </c>
      <c r="T12" s="41">
        <v>1000000</v>
      </c>
      <c r="U12" s="40">
        <v>1.5</v>
      </c>
      <c r="V12">
        <v>1200</v>
      </c>
      <c r="W12" s="40">
        <v>1</v>
      </c>
      <c r="X12">
        <v>40</v>
      </c>
      <c r="Y12">
        <v>25</v>
      </c>
    </row>
    <row r="13" spans="2:26" x14ac:dyDescent="0.3">
      <c r="F13" s="76"/>
      <c r="G13" s="54">
        <v>7</v>
      </c>
      <c r="H13" s="38" t="str">
        <v>Low Ex Rate</v>
      </c>
      <c r="I13" s="26">
        <v>1</v>
      </c>
      <c r="J13" s="58">
        <v>1.68</v>
      </c>
      <c r="K13" s="34">
        <v>1411.7647058823529</v>
      </c>
      <c r="L13" s="26">
        <v>0.85</v>
      </c>
      <c r="M13" s="38">
        <v>65</v>
      </c>
      <c r="N13" s="34">
        <v>1203.4092261904761</v>
      </c>
      <c r="O13" s="56">
        <v>76.253949101623704</v>
      </c>
      <c r="P13" s="38">
        <v>11.253949101623698</v>
      </c>
      <c r="R13" s="8">
        <v>7</v>
      </c>
      <c r="S13" t="s">
        <v>44</v>
      </c>
      <c r="T13" s="41">
        <v>1000000</v>
      </c>
      <c r="U13" s="40">
        <v>1.68</v>
      </c>
      <c r="V13">
        <v>1200</v>
      </c>
      <c r="W13" s="40">
        <v>0.85</v>
      </c>
      <c r="X13">
        <v>40</v>
      </c>
      <c r="Y13">
        <v>25</v>
      </c>
    </row>
    <row r="14" spans="2:26" x14ac:dyDescent="0.3">
      <c r="B14" t="s">
        <v>3</v>
      </c>
      <c r="C14" s="37">
        <f>+C5*(C11+C12)</f>
        <v>65000000</v>
      </c>
      <c r="D14" t="s">
        <v>0</v>
      </c>
      <c r="F14" s="76"/>
      <c r="G14" s="54">
        <v>8</v>
      </c>
      <c r="H14" s="38" t="str">
        <v>High Cost</v>
      </c>
      <c r="I14" s="26">
        <v>1</v>
      </c>
      <c r="J14" s="58">
        <v>1.68</v>
      </c>
      <c r="K14" s="34">
        <v>1304.3478260869565</v>
      </c>
      <c r="L14" s="26">
        <v>0.92</v>
      </c>
      <c r="M14" s="38">
        <v>85</v>
      </c>
      <c r="N14" s="34">
        <v>1573.6889880952381</v>
      </c>
      <c r="O14" s="56">
        <v>70.452018191717556</v>
      </c>
      <c r="P14" s="38">
        <v>-14.547981808282449</v>
      </c>
      <c r="R14" s="8">
        <v>8</v>
      </c>
      <c r="S14" t="s">
        <v>45</v>
      </c>
      <c r="T14" s="41">
        <v>1000000</v>
      </c>
      <c r="U14" s="40">
        <v>1.68</v>
      </c>
      <c r="V14">
        <v>1200</v>
      </c>
      <c r="W14" s="40">
        <v>0.92</v>
      </c>
      <c r="X14">
        <v>50</v>
      </c>
      <c r="Y14">
        <v>35</v>
      </c>
    </row>
    <row r="15" spans="2:26" x14ac:dyDescent="0.3">
      <c r="C15" s="5"/>
      <c r="F15" s="76"/>
      <c r="G15" s="54">
        <v>9</v>
      </c>
      <c r="H15" s="38" t="str">
        <v>Low Cost</v>
      </c>
      <c r="I15" s="26">
        <v>1</v>
      </c>
      <c r="J15" s="58">
        <v>1.68</v>
      </c>
      <c r="K15" s="34">
        <v>1304.3478260869565</v>
      </c>
      <c r="L15" s="26">
        <v>0.92</v>
      </c>
      <c r="M15" s="38">
        <v>50</v>
      </c>
      <c r="N15" s="34">
        <v>925.69940476190482</v>
      </c>
      <c r="O15" s="56">
        <v>70.452018191717556</v>
      </c>
      <c r="P15" s="38">
        <v>20.452018191717549</v>
      </c>
      <c r="R15" s="8">
        <v>9</v>
      </c>
      <c r="S15" t="s">
        <v>46</v>
      </c>
      <c r="T15" s="41">
        <v>1000000</v>
      </c>
      <c r="U15" s="40">
        <v>1.68</v>
      </c>
      <c r="V15">
        <v>1200</v>
      </c>
      <c r="W15" s="40">
        <v>0.92</v>
      </c>
      <c r="X15">
        <v>30</v>
      </c>
      <c r="Y15">
        <v>20</v>
      </c>
    </row>
    <row r="16" spans="2:26" x14ac:dyDescent="0.3">
      <c r="B16" t="s">
        <v>2</v>
      </c>
      <c r="C16" s="37">
        <f>+C5*(C6/31.1035)*(C8/C9)</f>
        <v>70452018.19171755</v>
      </c>
      <c r="D16" t="s">
        <v>0</v>
      </c>
      <c r="F16" s="76"/>
      <c r="G16" s="54">
        <v>10</v>
      </c>
      <c r="H16" s="38" t="str">
        <v>Hi Gold Price</v>
      </c>
      <c r="I16" s="26">
        <v>1</v>
      </c>
      <c r="J16" s="58">
        <v>1.68</v>
      </c>
      <c r="K16" s="34">
        <v>1521.7391304347825</v>
      </c>
      <c r="L16" s="26">
        <v>0.92</v>
      </c>
      <c r="M16" s="38">
        <v>65</v>
      </c>
      <c r="N16" s="34">
        <v>1203.4092261904761</v>
      </c>
      <c r="O16" s="56">
        <v>82.194021223670461</v>
      </c>
      <c r="P16" s="38">
        <v>17.194021223670468</v>
      </c>
      <c r="R16" s="8">
        <v>10</v>
      </c>
      <c r="S16" t="s">
        <v>47</v>
      </c>
      <c r="T16" s="41">
        <v>1000000</v>
      </c>
      <c r="U16" s="40">
        <v>1.68</v>
      </c>
      <c r="V16">
        <v>1400</v>
      </c>
      <c r="W16" s="40">
        <v>0.92</v>
      </c>
      <c r="X16">
        <v>40</v>
      </c>
      <c r="Y16">
        <v>25</v>
      </c>
    </row>
    <row r="17" spans="2:25" x14ac:dyDescent="0.3">
      <c r="C17" s="5"/>
      <c r="F17" s="76"/>
      <c r="G17" s="54">
        <v>11</v>
      </c>
      <c r="H17" s="38" t="str">
        <v>Low Gold Price</v>
      </c>
      <c r="I17" s="26">
        <v>1</v>
      </c>
      <c r="J17" s="58">
        <v>1.68</v>
      </c>
      <c r="K17" s="34">
        <v>1086.9565217391305</v>
      </c>
      <c r="L17" s="26">
        <v>0.92</v>
      </c>
      <c r="M17" s="38">
        <v>65</v>
      </c>
      <c r="N17" s="34">
        <v>1203.4092261904761</v>
      </c>
      <c r="O17" s="56">
        <v>58.710015159764623</v>
      </c>
      <c r="P17" s="38">
        <v>-6.2899848402353751</v>
      </c>
      <c r="R17" s="8">
        <v>11</v>
      </c>
      <c r="S17" t="s">
        <v>48</v>
      </c>
      <c r="T17" s="41">
        <v>1000000</v>
      </c>
      <c r="U17" s="40">
        <v>1.68</v>
      </c>
      <c r="V17">
        <v>1000</v>
      </c>
      <c r="W17" s="40">
        <v>0.92</v>
      </c>
      <c r="X17">
        <v>40</v>
      </c>
      <c r="Y17">
        <v>25</v>
      </c>
    </row>
    <row r="18" spans="2:25" x14ac:dyDescent="0.3">
      <c r="B18" s="4" t="s">
        <v>1</v>
      </c>
      <c r="C18" s="20">
        <f>+C16-C14</f>
        <v>5452018.1917175502</v>
      </c>
      <c r="D18" t="s">
        <v>0</v>
      </c>
      <c r="F18" s="76"/>
      <c r="G18" s="54">
        <v>12</v>
      </c>
      <c r="H18" s="38" t="str">
        <v>Worst Case</v>
      </c>
      <c r="I18" s="26">
        <v>0.8</v>
      </c>
      <c r="J18" s="58">
        <v>1.58</v>
      </c>
      <c r="K18" s="34">
        <v>1000</v>
      </c>
      <c r="L18" s="26">
        <v>1</v>
      </c>
      <c r="M18" s="38">
        <v>68</v>
      </c>
      <c r="N18" s="34">
        <v>1673.2895569620252</v>
      </c>
      <c r="O18" s="56">
        <v>40.638513350587552</v>
      </c>
      <c r="P18" s="38">
        <v>-27.361486649412445</v>
      </c>
      <c r="R18" s="8">
        <v>12</v>
      </c>
      <c r="S18" t="s">
        <v>49</v>
      </c>
      <c r="T18" s="41">
        <v>800000</v>
      </c>
      <c r="U18" s="40">
        <v>1.58</v>
      </c>
      <c r="V18">
        <v>1000</v>
      </c>
      <c r="W18" s="40">
        <v>1</v>
      </c>
      <c r="X18">
        <v>50</v>
      </c>
      <c r="Y18">
        <v>35</v>
      </c>
    </row>
    <row r="24" spans="2:25" x14ac:dyDescent="0.3">
      <c r="B24" s="42"/>
      <c r="C24" s="42"/>
      <c r="D24" s="42"/>
      <c r="E24" s="42"/>
      <c r="F24" s="42"/>
      <c r="G24" s="42"/>
      <c r="H24" s="42"/>
      <c r="I24" s="42"/>
      <c r="J24" s="42"/>
    </row>
    <row r="25" spans="2:25" x14ac:dyDescent="0.3">
      <c r="C25" s="41"/>
      <c r="D25" s="40"/>
    </row>
    <row r="26" spans="2:25" x14ac:dyDescent="0.3">
      <c r="C26" s="41"/>
      <c r="D26" s="40"/>
    </row>
    <row r="27" spans="2:25" x14ac:dyDescent="0.3">
      <c r="C27" s="41"/>
      <c r="D27" s="40"/>
    </row>
    <row r="28" spans="2:25" x14ac:dyDescent="0.3">
      <c r="C28" s="41"/>
      <c r="D28" s="40"/>
    </row>
    <row r="29" spans="2:25" x14ac:dyDescent="0.3">
      <c r="C29" s="41"/>
      <c r="D29" s="40"/>
    </row>
    <row r="30" spans="2:25" x14ac:dyDescent="0.3">
      <c r="C30" s="41"/>
      <c r="D30" s="40"/>
    </row>
    <row r="31" spans="2:25" x14ac:dyDescent="0.3">
      <c r="C31" s="41"/>
      <c r="D31" s="40"/>
    </row>
    <row r="32" spans="2:25" x14ac:dyDescent="0.3">
      <c r="C32" s="41"/>
      <c r="D32" s="40"/>
    </row>
    <row r="33" spans="3:4" x14ac:dyDescent="0.3">
      <c r="C33" s="41"/>
      <c r="D33" s="40"/>
    </row>
    <row r="34" spans="3:4" x14ac:dyDescent="0.3">
      <c r="C34" s="41"/>
      <c r="D34" s="40"/>
    </row>
    <row r="35" spans="3:4" x14ac:dyDescent="0.3">
      <c r="C35" s="41"/>
      <c r="D35" s="40"/>
    </row>
    <row r="36" spans="3:4" x14ac:dyDescent="0.3">
      <c r="C36" s="41"/>
      <c r="D36" s="40"/>
    </row>
  </sheetData>
  <mergeCells count="8">
    <mergeCell ref="W5:W6"/>
    <mergeCell ref="X5:X6"/>
    <mergeCell ref="Y5:Y6"/>
    <mergeCell ref="F6:F18"/>
    <mergeCell ref="R5:R6"/>
    <mergeCell ref="T5:T6"/>
    <mergeCell ref="U5:U6"/>
    <mergeCell ref="V5:V6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11"/>
  <sheetViews>
    <sheetView showGridLines="0" workbookViewId="0">
      <selection activeCell="F9" sqref="F9"/>
    </sheetView>
  </sheetViews>
  <sheetFormatPr defaultRowHeight="14.4" x14ac:dyDescent="0.3"/>
  <cols>
    <col min="2" max="2" width="18.109375" customWidth="1"/>
    <col min="3" max="3" width="11.5546875" bestFit="1" customWidth="1"/>
    <col min="6" max="6" width="7.109375" customWidth="1"/>
    <col min="8" max="8" width="10.88671875" bestFit="1" customWidth="1"/>
  </cols>
  <sheetData>
    <row r="2" spans="2:10" ht="15.6" x14ac:dyDescent="0.3">
      <c r="B2" s="9" t="s">
        <v>17</v>
      </c>
    </row>
    <row r="3" spans="2:10" x14ac:dyDescent="0.3">
      <c r="F3" s="8"/>
    </row>
    <row r="4" spans="2:10" x14ac:dyDescent="0.3">
      <c r="C4" s="16" t="s">
        <v>25</v>
      </c>
      <c r="G4" s="60" t="s">
        <v>32</v>
      </c>
      <c r="H4" s="32" t="s">
        <v>1</v>
      </c>
    </row>
    <row r="5" spans="2:10" x14ac:dyDescent="0.3">
      <c r="B5" t="s">
        <v>18</v>
      </c>
      <c r="C5" s="6">
        <v>1000000</v>
      </c>
      <c r="D5" t="s">
        <v>13</v>
      </c>
      <c r="G5" s="59">
        <f>+C9</f>
        <v>0.92</v>
      </c>
      <c r="H5" s="62">
        <f>+C18/1000000</f>
        <v>5.4520181917175501</v>
      </c>
      <c r="J5" s="8" t="s">
        <v>54</v>
      </c>
    </row>
    <row r="6" spans="2:10" x14ac:dyDescent="0.3">
      <c r="B6" t="s">
        <v>16</v>
      </c>
      <c r="C6" s="7">
        <f>1.68</f>
        <v>1.68</v>
      </c>
      <c r="D6" t="s">
        <v>11</v>
      </c>
      <c r="F6" s="31">
        <f t="shared" ref="F6:F18" ca="1" si="0">NORMINV(RAND(),0.92,0.02)</f>
        <v>0.91620725293503924</v>
      </c>
      <c r="G6" s="26">
        <f t="dataTable" ref="G6:H1011" dt2D="0" dtr="0" r1="C9" ca="1"/>
        <v>0.91769252001601176</v>
      </c>
      <c r="H6" s="26">
        <v>5.629165349685147</v>
      </c>
      <c r="J6" s="61">
        <f>+AVERAGE(H6:H1011)</f>
        <v>5.4761293573262817</v>
      </c>
    </row>
    <row r="7" spans="2:10" x14ac:dyDescent="0.3">
      <c r="F7" s="31">
        <f t="shared" ca="1" si="0"/>
        <v>0.96495440260322141</v>
      </c>
      <c r="G7" s="26">
        <v>0.90583936632917783</v>
      </c>
      <c r="H7" s="26">
        <v>6.5533671262707713</v>
      </c>
    </row>
    <row r="8" spans="2:10" x14ac:dyDescent="0.3">
      <c r="B8" t="s">
        <v>10</v>
      </c>
      <c r="C8" s="6">
        <v>1200</v>
      </c>
      <c r="D8" t="s">
        <v>9</v>
      </c>
      <c r="F8" s="31">
        <f t="shared" ca="1" si="0"/>
        <v>0.93457687157755909</v>
      </c>
      <c r="G8" s="26">
        <v>0.94832113147838737</v>
      </c>
      <c r="H8" s="26">
        <v>3.3480042623697668</v>
      </c>
    </row>
    <row r="9" spans="2:10" x14ac:dyDescent="0.3">
      <c r="B9" t="s">
        <v>8</v>
      </c>
      <c r="C9" s="29">
        <v>0.92</v>
      </c>
      <c r="D9" t="s">
        <v>7</v>
      </c>
      <c r="F9" s="31">
        <f t="shared" ca="1" si="0"/>
        <v>0.93049809962355179</v>
      </c>
      <c r="G9" s="26">
        <v>0.91660868812201612</v>
      </c>
      <c r="H9" s="26">
        <v>5.7126798777975889</v>
      </c>
    </row>
    <row r="10" spans="2:10" x14ac:dyDescent="0.3">
      <c r="F10" s="31">
        <f t="shared" ca="1" si="0"/>
        <v>0.93365464655179642</v>
      </c>
      <c r="G10" s="26">
        <v>0.89795322712601799</v>
      </c>
      <c r="H10" s="26">
        <v>7.1817738144661041</v>
      </c>
    </row>
    <row r="11" spans="2:10" x14ac:dyDescent="0.3">
      <c r="B11" t="s">
        <v>6</v>
      </c>
      <c r="C11" s="6">
        <v>40</v>
      </c>
      <c r="D11" t="s">
        <v>4</v>
      </c>
      <c r="F11" s="31">
        <f t="shared" ca="1" si="0"/>
        <v>0.93955602883598932</v>
      </c>
      <c r="G11" s="26">
        <v>0.95556459884480338</v>
      </c>
      <c r="H11" s="26">
        <v>2.8299058114302458</v>
      </c>
    </row>
    <row r="12" spans="2:10" x14ac:dyDescent="0.3">
      <c r="B12" t="s">
        <v>5</v>
      </c>
      <c r="C12" s="6">
        <v>25</v>
      </c>
      <c r="D12" t="s">
        <v>4</v>
      </c>
      <c r="F12" s="31">
        <f t="shared" ca="1" si="0"/>
        <v>0.89956686018287646</v>
      </c>
      <c r="G12" s="26">
        <v>0.91304541415607754</v>
      </c>
      <c r="H12" s="26">
        <v>5.9886449583551737</v>
      </c>
    </row>
    <row r="13" spans="2:10" x14ac:dyDescent="0.3">
      <c r="F13" s="31">
        <f t="shared" ca="1" si="0"/>
        <v>0.90066828697315227</v>
      </c>
      <c r="G13" s="26">
        <v>0.93419289843071007</v>
      </c>
      <c r="H13" s="26">
        <v>4.381662872047186</v>
      </c>
    </row>
    <row r="14" spans="2:10" x14ac:dyDescent="0.3">
      <c r="B14" t="s">
        <v>3</v>
      </c>
      <c r="C14" s="37">
        <f>+C5*(C11+C12)</f>
        <v>65000000</v>
      </c>
      <c r="D14" t="s">
        <v>0</v>
      </c>
      <c r="F14" s="31">
        <f t="shared" ca="1" si="0"/>
        <v>0.90519850626953346</v>
      </c>
      <c r="G14" s="26">
        <v>0.91120558579900734</v>
      </c>
      <c r="H14" s="26">
        <v>6.1319791565425543</v>
      </c>
    </row>
    <row r="15" spans="2:10" x14ac:dyDescent="0.3">
      <c r="C15" s="41"/>
      <c r="F15" s="31">
        <f t="shared" ca="1" si="0"/>
        <v>0.9058579752105631</v>
      </c>
      <c r="G15" s="26">
        <v>0.91233908785846507</v>
      </c>
      <c r="H15" s="26">
        <v>6.0436038518556652</v>
      </c>
    </row>
    <row r="16" spans="2:10" x14ac:dyDescent="0.3">
      <c r="B16" t="s">
        <v>2</v>
      </c>
      <c r="C16" s="37">
        <f>+C5*(C6/31.1035)*(C8/C9)</f>
        <v>70452018.19171755</v>
      </c>
      <c r="D16" t="s">
        <v>0</v>
      </c>
      <c r="F16" s="31">
        <f t="shared" ca="1" si="0"/>
        <v>0.9303206332446885</v>
      </c>
      <c r="G16" s="26">
        <v>0.90882230815210019</v>
      </c>
      <c r="H16" s="26">
        <v>6.3185142518889155</v>
      </c>
    </row>
    <row r="17" spans="2:8" x14ac:dyDescent="0.3">
      <c r="C17" s="41"/>
      <c r="F17" s="31">
        <f t="shared" ca="1" si="0"/>
        <v>0.88876190681773071</v>
      </c>
      <c r="G17" s="26">
        <v>0.93257607479211357</v>
      </c>
      <c r="H17" s="26">
        <v>4.5019510883641987</v>
      </c>
    </row>
    <row r="18" spans="2:8" x14ac:dyDescent="0.3">
      <c r="B18" s="4" t="s">
        <v>1</v>
      </c>
      <c r="C18" s="20">
        <f>+C16-C14</f>
        <v>5452018.1917175502</v>
      </c>
      <c r="D18" t="s">
        <v>0</v>
      </c>
      <c r="F18" s="31">
        <f t="shared" ca="1" si="0"/>
        <v>0.92022350744840353</v>
      </c>
      <c r="G18" s="26">
        <v>0.89804266202795546</v>
      </c>
      <c r="H18" s="26">
        <v>7.174585325393438</v>
      </c>
    </row>
    <row r="19" spans="2:8" x14ac:dyDescent="0.3">
      <c r="F19" s="31">
        <f t="shared" ref="F19:F70" ca="1" si="1">NORMINV(RAND(),0.92,0.02)</f>
        <v>0.92646670150135524</v>
      </c>
      <c r="G19" s="26">
        <v>0.9339592475128583</v>
      </c>
      <c r="H19" s="26">
        <v>4.3990202559537144</v>
      </c>
    </row>
    <row r="20" spans="2:8" x14ac:dyDescent="0.3">
      <c r="F20" s="31">
        <f t="shared" ca="1" si="1"/>
        <v>0.9167022267129602</v>
      </c>
      <c r="G20" s="26">
        <v>0.88903507395068659</v>
      </c>
      <c r="H20" s="26">
        <v>7.9058488641533406</v>
      </c>
    </row>
    <row r="21" spans="2:8" x14ac:dyDescent="0.3">
      <c r="F21" s="31">
        <f t="shared" ca="1" si="1"/>
        <v>0.91964770124215667</v>
      </c>
      <c r="G21" s="26">
        <v>0.93955347480460549</v>
      </c>
      <c r="H21" s="26">
        <v>3.985809189689383</v>
      </c>
    </row>
    <row r="22" spans="2:8" x14ac:dyDescent="0.3">
      <c r="F22" s="31">
        <f t="shared" ca="1" si="1"/>
        <v>0.91690322699492899</v>
      </c>
      <c r="G22" s="26">
        <v>0.92547781840697929</v>
      </c>
      <c r="H22" s="26">
        <v>5.0350191514555958</v>
      </c>
    </row>
    <row r="23" spans="2:8" x14ac:dyDescent="0.3">
      <c r="F23" s="31">
        <f t="shared" ca="1" si="1"/>
        <v>0.89277517644862414</v>
      </c>
      <c r="G23" s="26">
        <v>0.91783368103731577</v>
      </c>
      <c r="H23" s="26">
        <v>5.6183027224787176</v>
      </c>
    </row>
    <row r="24" spans="2:8" x14ac:dyDescent="0.3">
      <c r="F24" s="31">
        <f t="shared" ca="1" si="1"/>
        <v>0.92140065452687347</v>
      </c>
      <c r="G24" s="26">
        <v>0.90617012162839661</v>
      </c>
      <c r="H24" s="26">
        <v>6.5272498942090573</v>
      </c>
    </row>
    <row r="25" spans="2:8" x14ac:dyDescent="0.3">
      <c r="F25" s="31">
        <f t="shared" ca="1" si="1"/>
        <v>0.91786784486322215</v>
      </c>
      <c r="G25" s="26">
        <v>0.94399694495602593</v>
      </c>
      <c r="H25" s="26">
        <v>3.6610873930311798</v>
      </c>
    </row>
    <row r="26" spans="2:8" x14ac:dyDescent="0.3">
      <c r="F26" s="31">
        <f t="shared" ca="1" si="1"/>
        <v>0.94200182802023191</v>
      </c>
      <c r="G26" s="26">
        <v>0.948305722262347</v>
      </c>
      <c r="H26" s="26">
        <v>3.3491148632433863</v>
      </c>
    </row>
    <row r="27" spans="2:8" x14ac:dyDescent="0.3">
      <c r="F27" s="31">
        <f t="shared" ca="1" si="1"/>
        <v>0.92775067707857028</v>
      </c>
      <c r="G27" s="26">
        <v>0.9239163444489632</v>
      </c>
      <c r="H27" s="26">
        <v>5.1533825284119699</v>
      </c>
    </row>
    <row r="28" spans="2:8" x14ac:dyDescent="0.3">
      <c r="F28" s="31">
        <f t="shared" ca="1" si="1"/>
        <v>0.90205979745387455</v>
      </c>
      <c r="G28" s="26">
        <v>0.90993796954943729</v>
      </c>
      <c r="H28" s="26">
        <v>6.2310716833524404</v>
      </c>
    </row>
    <row r="29" spans="2:8" x14ac:dyDescent="0.3">
      <c r="F29" s="31">
        <f t="shared" ca="1" si="1"/>
        <v>0.91325236026029244</v>
      </c>
      <c r="G29" s="26">
        <v>0.93368879053127629</v>
      </c>
      <c r="H29" s="26">
        <v>4.4191227244994638</v>
      </c>
    </row>
    <row r="30" spans="2:8" x14ac:dyDescent="0.3">
      <c r="F30" s="31">
        <f t="shared" ca="1" si="1"/>
        <v>0.91602396717447376</v>
      </c>
      <c r="G30" s="26">
        <v>0.92925283663175096</v>
      </c>
      <c r="H30" s="26">
        <v>4.7505072691703738</v>
      </c>
    </row>
    <row r="31" spans="2:8" x14ac:dyDescent="0.3">
      <c r="F31" s="31">
        <f t="shared" ca="1" si="1"/>
        <v>0.89722359865085988</v>
      </c>
      <c r="G31" s="26">
        <v>0.92215536225653261</v>
      </c>
      <c r="H31" s="26">
        <v>5.2873500380396248</v>
      </c>
    </row>
    <row r="32" spans="2:8" x14ac:dyDescent="0.3">
      <c r="F32" s="31">
        <f t="shared" ca="1" si="1"/>
        <v>0.90817302482481788</v>
      </c>
      <c r="G32" s="26">
        <v>0.93361833055834009</v>
      </c>
      <c r="H32" s="26">
        <v>4.4243617706367671</v>
      </c>
    </row>
    <row r="33" spans="6:8" x14ac:dyDescent="0.3">
      <c r="F33" s="31">
        <f t="shared" ca="1" si="1"/>
        <v>0.94300211091545605</v>
      </c>
      <c r="G33" s="26">
        <v>0.87723774052999237</v>
      </c>
      <c r="H33" s="26">
        <v>8.8863066894738978</v>
      </c>
    </row>
    <row r="34" spans="6:8" x14ac:dyDescent="0.3">
      <c r="F34" s="31">
        <f t="shared" ca="1" si="1"/>
        <v>0.91718193413152682</v>
      </c>
      <c r="G34" s="26">
        <v>0.92337914446157665</v>
      </c>
      <c r="H34" s="26">
        <v>5.1941960950118009</v>
      </c>
    </row>
    <row r="35" spans="6:8" x14ac:dyDescent="0.3">
      <c r="F35" s="31">
        <f t="shared" ca="1" si="1"/>
        <v>0.89295325404407899</v>
      </c>
      <c r="G35" s="26">
        <v>0.92697625067685729</v>
      </c>
      <c r="H35" s="26">
        <v>4.9218094196621029</v>
      </c>
    </row>
    <row r="36" spans="6:8" x14ac:dyDescent="0.3">
      <c r="F36" s="31">
        <f t="shared" ca="1" si="1"/>
        <v>0.92175658634030411</v>
      </c>
      <c r="G36" s="26">
        <v>0.92262253203498645</v>
      </c>
      <c r="H36" s="26">
        <v>5.2517600490622822</v>
      </c>
    </row>
    <row r="37" spans="6:8" x14ac:dyDescent="0.3">
      <c r="F37" s="31">
        <f t="shared" ca="1" si="1"/>
        <v>0.93609482563892654</v>
      </c>
      <c r="G37" s="26">
        <v>0.93289852090038561</v>
      </c>
      <c r="H37" s="26">
        <v>4.4779285037596823</v>
      </c>
    </row>
    <row r="38" spans="6:8" x14ac:dyDescent="0.3">
      <c r="F38" s="31">
        <f t="shared" ca="1" si="1"/>
        <v>0.93566453940114702</v>
      </c>
      <c r="G38" s="26">
        <v>0.91306828332084622</v>
      </c>
      <c r="H38" s="26">
        <v>5.9868669412584152</v>
      </c>
    </row>
    <row r="39" spans="6:8" x14ac:dyDescent="0.3">
      <c r="F39" s="31">
        <f t="shared" ca="1" si="1"/>
        <v>0.90425198218975444</v>
      </c>
      <c r="G39" s="26">
        <v>0.91936454208819762</v>
      </c>
      <c r="H39" s="26">
        <v>5.5007141010253875</v>
      </c>
    </row>
    <row r="40" spans="6:8" x14ac:dyDescent="0.3">
      <c r="F40" s="31">
        <f t="shared" ca="1" si="1"/>
        <v>0.91246563138246051</v>
      </c>
      <c r="G40" s="26">
        <v>0.93167369740032357</v>
      </c>
      <c r="H40" s="26">
        <v>4.569267563566223</v>
      </c>
    </row>
    <row r="41" spans="6:8" x14ac:dyDescent="0.3">
      <c r="F41" s="31">
        <f t="shared" ca="1" si="1"/>
        <v>0.94524015502356529</v>
      </c>
      <c r="G41" s="26">
        <v>0.93337658581552974</v>
      </c>
      <c r="H41" s="26">
        <v>4.4423426957382262</v>
      </c>
    </row>
    <row r="42" spans="6:8" x14ac:dyDescent="0.3">
      <c r="F42" s="31">
        <f t="shared" ca="1" si="1"/>
        <v>0.92485919202816635</v>
      </c>
      <c r="G42" s="26">
        <v>0.90029763804583507</v>
      </c>
      <c r="H42" s="26">
        <v>6.9938095995319038</v>
      </c>
    </row>
    <row r="43" spans="6:8" x14ac:dyDescent="0.3">
      <c r="F43" s="31">
        <f t="shared" ca="1" si="1"/>
        <v>0.92980575887708961</v>
      </c>
      <c r="G43" s="26">
        <v>0.92386085340562107</v>
      </c>
      <c r="H43" s="26">
        <v>5.1575962413062006</v>
      </c>
    </row>
    <row r="44" spans="6:8" x14ac:dyDescent="0.3">
      <c r="F44" s="31">
        <f t="shared" ca="1" si="1"/>
        <v>0.94005447649945273</v>
      </c>
      <c r="G44" s="26">
        <v>0.9205959255280638</v>
      </c>
      <c r="H44" s="26">
        <v>5.4064127800707515</v>
      </c>
    </row>
    <row r="45" spans="6:8" x14ac:dyDescent="0.3">
      <c r="F45" s="31">
        <f t="shared" ca="1" si="1"/>
        <v>0.90198216218011429</v>
      </c>
      <c r="G45" s="26">
        <v>0.89847320376364948</v>
      </c>
      <c r="H45" s="26">
        <v>7.1399997961769701</v>
      </c>
    </row>
    <row r="46" spans="6:8" x14ac:dyDescent="0.3">
      <c r="F46" s="31">
        <f t="shared" ca="1" si="1"/>
        <v>0.90898771913017729</v>
      </c>
      <c r="G46" s="26">
        <v>0.9308161363667754</v>
      </c>
      <c r="H46" s="26">
        <v>4.6333617392730115</v>
      </c>
    </row>
    <row r="47" spans="6:8" x14ac:dyDescent="0.3">
      <c r="F47" s="31">
        <f t="shared" ca="1" si="1"/>
        <v>0.93318824458362193</v>
      </c>
      <c r="G47" s="26">
        <v>0.91911247786585204</v>
      </c>
      <c r="H47" s="26">
        <v>5.5200487397150395</v>
      </c>
    </row>
    <row r="48" spans="6:8" x14ac:dyDescent="0.3">
      <c r="F48" s="31">
        <f t="shared" ca="1" si="1"/>
        <v>0.93061400990695808</v>
      </c>
      <c r="G48" s="26">
        <v>0.88047585611795232</v>
      </c>
      <c r="H48" s="26">
        <v>8.6145758978053486</v>
      </c>
    </row>
    <row r="49" spans="6:8" x14ac:dyDescent="0.3">
      <c r="F49" s="31">
        <f t="shared" ca="1" si="1"/>
        <v>0.9637013092845691</v>
      </c>
      <c r="G49" s="26">
        <v>0.93099441464983212</v>
      </c>
      <c r="H49" s="26">
        <v>4.6200274850830736</v>
      </c>
    </row>
    <row r="50" spans="6:8" x14ac:dyDescent="0.3">
      <c r="F50" s="31">
        <f t="shared" ca="1" si="1"/>
        <v>0.95208369269679149</v>
      </c>
      <c r="G50" s="26">
        <v>0.92097610808440722</v>
      </c>
      <c r="H50" s="26">
        <v>5.3773487362169323</v>
      </c>
    </row>
    <row r="51" spans="6:8" x14ac:dyDescent="0.3">
      <c r="F51" s="31">
        <f t="shared" ca="1" si="1"/>
        <v>0.92376765566996699</v>
      </c>
      <c r="G51" s="26">
        <v>0.91787873501209494</v>
      </c>
      <c r="H51" s="26">
        <v>5.6148364310085626</v>
      </c>
    </row>
    <row r="52" spans="6:8" x14ac:dyDescent="0.3">
      <c r="F52" s="31">
        <f t="shared" ca="1" si="1"/>
        <v>0.94417693377532119</v>
      </c>
      <c r="G52" s="26">
        <v>0.94043656927586827</v>
      </c>
      <c r="H52" s="26">
        <v>3.9210297152609082</v>
      </c>
    </row>
    <row r="53" spans="6:8" x14ac:dyDescent="0.3">
      <c r="F53" s="31">
        <f t="shared" ca="1" si="1"/>
        <v>0.92090104396294914</v>
      </c>
      <c r="G53" s="26">
        <v>0.92099668070368723</v>
      </c>
      <c r="H53" s="26">
        <v>5.375776693198949</v>
      </c>
    </row>
    <row r="54" spans="6:8" x14ac:dyDescent="0.3">
      <c r="F54" s="31">
        <f t="shared" ca="1" si="1"/>
        <v>0.89861030664872688</v>
      </c>
      <c r="G54" s="26">
        <v>0.92928823844061426</v>
      </c>
      <c r="H54" s="26">
        <v>4.7478500805562138</v>
      </c>
    </row>
    <row r="55" spans="6:8" x14ac:dyDescent="0.3">
      <c r="F55" s="31">
        <f t="shared" ca="1" si="1"/>
        <v>0.9413995788891284</v>
      </c>
      <c r="G55" s="26">
        <v>0.91100630086604928</v>
      </c>
      <c r="H55" s="26">
        <v>6.1475394569311739</v>
      </c>
    </row>
    <row r="56" spans="6:8" x14ac:dyDescent="0.3">
      <c r="F56" s="31">
        <f t="shared" ca="1" si="1"/>
        <v>0.88191062319252334</v>
      </c>
      <c r="G56" s="26">
        <v>0.93263969261843216</v>
      </c>
      <c r="H56" s="26">
        <v>4.497210175996706</v>
      </c>
    </row>
    <row r="57" spans="6:8" x14ac:dyDescent="0.3">
      <c r="F57" s="31">
        <f t="shared" ca="1" si="1"/>
        <v>0.96732926924242257</v>
      </c>
      <c r="G57" s="26">
        <v>0.92731082049696367</v>
      </c>
      <c r="H57" s="26">
        <v>4.8965819266986248</v>
      </c>
    </row>
    <row r="58" spans="6:8" x14ac:dyDescent="0.3">
      <c r="F58" s="31">
        <f t="shared" ca="1" si="1"/>
        <v>0.90581352849250496</v>
      </c>
      <c r="G58" s="26">
        <v>0.94881733295665216</v>
      </c>
      <c r="H58" s="26">
        <v>3.3122604162431957</v>
      </c>
    </row>
    <row r="59" spans="6:8" x14ac:dyDescent="0.3">
      <c r="F59" s="31">
        <f t="shared" ca="1" si="1"/>
        <v>0.97431021303976784</v>
      </c>
      <c r="G59" s="26">
        <v>0.9070847943888023</v>
      </c>
      <c r="H59" s="26">
        <v>6.4551243029637035</v>
      </c>
    </row>
    <row r="60" spans="6:8" x14ac:dyDescent="0.3">
      <c r="F60" s="31">
        <f t="shared" ca="1" si="1"/>
        <v>0.92239163963664883</v>
      </c>
      <c r="G60" s="26">
        <v>0.91759647059743354</v>
      </c>
      <c r="H60" s="26">
        <v>5.6365584581853154</v>
      </c>
    </row>
    <row r="61" spans="6:8" x14ac:dyDescent="0.3">
      <c r="F61" s="31">
        <f t="shared" ca="1" si="1"/>
        <v>0.91026910952437612</v>
      </c>
      <c r="G61" s="26">
        <v>0.91316888917500116</v>
      </c>
      <c r="H61" s="26">
        <v>5.9790461597282141</v>
      </c>
    </row>
    <row r="62" spans="6:8" x14ac:dyDescent="0.3">
      <c r="F62" s="31">
        <f t="shared" ca="1" si="1"/>
        <v>0.92432509443523603</v>
      </c>
      <c r="G62" s="26">
        <v>0.90497318238864322</v>
      </c>
      <c r="H62" s="26">
        <v>6.6218535507329408</v>
      </c>
    </row>
    <row r="63" spans="6:8" x14ac:dyDescent="0.3">
      <c r="F63" s="31">
        <f t="shared" ca="1" si="1"/>
        <v>0.92280273638690724</v>
      </c>
      <c r="G63" s="26">
        <v>0.95478140909662335</v>
      </c>
      <c r="H63" s="26">
        <v>2.8855454440680295</v>
      </c>
    </row>
    <row r="64" spans="6:8" x14ac:dyDescent="0.3">
      <c r="F64" s="31">
        <f t="shared" ca="1" si="1"/>
        <v>0.94028304892686165</v>
      </c>
      <c r="G64" s="26">
        <v>0.93276633871413384</v>
      </c>
      <c r="H64" s="26">
        <v>4.4877742112050507</v>
      </c>
    </row>
    <row r="65" spans="6:8" x14ac:dyDescent="0.3">
      <c r="F65" s="31">
        <f t="shared" ca="1" si="1"/>
        <v>0.91148100670463406</v>
      </c>
      <c r="G65" s="26">
        <v>0.9156729160465954</v>
      </c>
      <c r="H65" s="26">
        <v>5.7849447117226873</v>
      </c>
    </row>
    <row r="66" spans="6:8" x14ac:dyDescent="0.3">
      <c r="F66" s="31">
        <f t="shared" ca="1" si="1"/>
        <v>0.8995502783264524</v>
      </c>
      <c r="G66" s="26">
        <v>0.90275922948028509</v>
      </c>
      <c r="H66" s="26">
        <v>6.7975010609355717</v>
      </c>
    </row>
    <row r="67" spans="6:8" x14ac:dyDescent="0.3">
      <c r="F67" s="31">
        <f t="shared" ca="1" si="1"/>
        <v>0.87728232179576793</v>
      </c>
      <c r="G67" s="26">
        <v>0.90948929301042913</v>
      </c>
      <c r="H67" s="26">
        <v>6.2662119658806175</v>
      </c>
    </row>
    <row r="68" spans="6:8" x14ac:dyDescent="0.3">
      <c r="F68" s="31">
        <f t="shared" ca="1" si="1"/>
        <v>0.8937162158001638</v>
      </c>
      <c r="G68" s="26">
        <v>0.96164135225136171</v>
      </c>
      <c r="H68" s="26">
        <v>2.4012786416011451</v>
      </c>
    </row>
    <row r="69" spans="6:8" x14ac:dyDescent="0.3">
      <c r="F69" s="31">
        <f t="shared" ca="1" si="1"/>
        <v>0.93052235796423521</v>
      </c>
      <c r="G69" s="26">
        <v>0.90370152637538992</v>
      </c>
      <c r="H69" s="26">
        <v>6.7226372255303559</v>
      </c>
    </row>
    <row r="70" spans="6:8" x14ac:dyDescent="0.3">
      <c r="F70" s="31">
        <f t="shared" ca="1" si="1"/>
        <v>0.90859390569878129</v>
      </c>
      <c r="G70" s="26">
        <v>0.91712784724397889</v>
      </c>
      <c r="H70" s="26">
        <v>5.6726515078082684</v>
      </c>
    </row>
    <row r="71" spans="6:8" x14ac:dyDescent="0.3">
      <c r="F71" s="31">
        <f t="shared" ref="F71:F134" ca="1" si="2">NORMINV(RAND(),0.92,0.02)</f>
        <v>0.92483343693081288</v>
      </c>
      <c r="G71" s="26">
        <v>0.92169262075808445</v>
      </c>
      <c r="H71" s="26">
        <v>5.3226382381901294</v>
      </c>
    </row>
    <row r="72" spans="6:8" x14ac:dyDescent="0.3">
      <c r="F72" s="31">
        <f t="shared" ca="1" si="2"/>
        <v>0.92136821746335007</v>
      </c>
      <c r="G72" s="26">
        <v>0.90194279480242945</v>
      </c>
      <c r="H72" s="26">
        <v>6.8624918452594876</v>
      </c>
    </row>
    <row r="73" spans="6:8" x14ac:dyDescent="0.3">
      <c r="F73" s="31">
        <f t="shared" ca="1" si="2"/>
        <v>0.92586665688160563</v>
      </c>
      <c r="G73" s="26">
        <v>0.95425911616907377</v>
      </c>
      <c r="H73" s="26">
        <v>2.9227011176869868</v>
      </c>
    </row>
    <row r="74" spans="6:8" x14ac:dyDescent="0.3">
      <c r="F74" s="31">
        <f t="shared" ca="1" si="2"/>
        <v>0.90307359290981115</v>
      </c>
      <c r="G74" s="26">
        <v>0.91574761565658158</v>
      </c>
      <c r="H74" s="26">
        <v>5.7791706232375502</v>
      </c>
    </row>
    <row r="75" spans="6:8" x14ac:dyDescent="0.3">
      <c r="F75" s="31">
        <f t="shared" ca="1" si="2"/>
        <v>0.89288046834386925</v>
      </c>
      <c r="G75" s="26">
        <v>0.88112742732312843</v>
      </c>
      <c r="H75" s="26">
        <v>8.5601398009947243</v>
      </c>
    </row>
    <row r="76" spans="6:8" x14ac:dyDescent="0.3">
      <c r="F76" s="31">
        <f t="shared" ca="1" si="2"/>
        <v>0.85240411520189574</v>
      </c>
      <c r="G76" s="26">
        <v>0.92788296832803829</v>
      </c>
      <c r="H76" s="26">
        <v>4.8534825498225089</v>
      </c>
    </row>
    <row r="77" spans="6:8" x14ac:dyDescent="0.3">
      <c r="F77" s="31">
        <f t="shared" ca="1" si="2"/>
        <v>0.90785875644351455</v>
      </c>
      <c r="G77" s="26">
        <v>0.96222318463305279</v>
      </c>
      <c r="H77" s="26">
        <v>2.3605227680082321</v>
      </c>
    </row>
    <row r="78" spans="6:8" x14ac:dyDescent="0.3">
      <c r="F78" s="31">
        <f t="shared" ca="1" si="2"/>
        <v>0.92981254178789241</v>
      </c>
      <c r="G78" s="26">
        <v>0.91005760433264926</v>
      </c>
      <c r="H78" s="26">
        <v>6.2217077554228011</v>
      </c>
    </row>
    <row r="79" spans="6:8" x14ac:dyDescent="0.3">
      <c r="F79" s="31">
        <f t="shared" ca="1" si="2"/>
        <v>0.94065604628266786</v>
      </c>
      <c r="G79" s="26">
        <v>0.93880106676524255</v>
      </c>
      <c r="H79" s="26">
        <v>4.0410983018067483</v>
      </c>
    </row>
    <row r="80" spans="6:8" x14ac:dyDescent="0.3">
      <c r="F80" s="31">
        <f t="shared" ca="1" si="2"/>
        <v>0.91784922163041527</v>
      </c>
      <c r="G80" s="26">
        <v>0.93346455879856949</v>
      </c>
      <c r="H80" s="26">
        <v>4.4357982051321123</v>
      </c>
    </row>
    <row r="81" spans="6:8" x14ac:dyDescent="0.3">
      <c r="F81" s="31">
        <f t="shared" ca="1" si="2"/>
        <v>0.9132903834210383</v>
      </c>
      <c r="G81" s="26">
        <v>0.96142589335946782</v>
      </c>
      <c r="H81" s="26">
        <v>2.4163835029416232</v>
      </c>
    </row>
    <row r="82" spans="6:8" x14ac:dyDescent="0.3">
      <c r="F82" s="31">
        <f t="shared" ca="1" si="2"/>
        <v>0.9370427001744781</v>
      </c>
      <c r="G82" s="26">
        <v>0.929721891548283</v>
      </c>
      <c r="H82" s="26">
        <v>4.7153173713497223</v>
      </c>
    </row>
    <row r="83" spans="6:8" x14ac:dyDescent="0.3">
      <c r="F83" s="31">
        <f t="shared" ca="1" si="2"/>
        <v>0.91736081099211197</v>
      </c>
      <c r="G83" s="26">
        <v>0.92383286381671004</v>
      </c>
      <c r="H83" s="26">
        <v>5.1597218230587991</v>
      </c>
    </row>
    <row r="84" spans="6:8" x14ac:dyDescent="0.3">
      <c r="F84" s="31">
        <f t="shared" ca="1" si="2"/>
        <v>0.92975351363275605</v>
      </c>
      <c r="G84" s="26">
        <v>0.89739845179918809</v>
      </c>
      <c r="H84" s="26">
        <v>7.2263968769182414</v>
      </c>
    </row>
    <row r="85" spans="6:8" x14ac:dyDescent="0.3">
      <c r="F85" s="31">
        <f t="shared" ca="1" si="2"/>
        <v>0.93915396709282728</v>
      </c>
      <c r="G85" s="26">
        <v>0.92122699190725787</v>
      </c>
      <c r="H85" s="26">
        <v>5.358182408647135</v>
      </c>
    </row>
    <row r="86" spans="6:8" x14ac:dyDescent="0.3">
      <c r="F86" s="31">
        <f t="shared" ca="1" si="2"/>
        <v>0.91416037371730319</v>
      </c>
      <c r="G86" s="26">
        <v>0.94166257481806226</v>
      </c>
      <c r="H86" s="26">
        <v>3.831297398543358</v>
      </c>
    </row>
    <row r="87" spans="6:8" x14ac:dyDescent="0.3">
      <c r="F87" s="31">
        <f t="shared" ca="1" si="2"/>
        <v>0.94431004131053098</v>
      </c>
      <c r="G87" s="26">
        <v>0.86880326925350349</v>
      </c>
      <c r="H87" s="26">
        <v>9.6036059372468436</v>
      </c>
    </row>
    <row r="88" spans="6:8" x14ac:dyDescent="0.3">
      <c r="F88" s="31">
        <f t="shared" ca="1" si="2"/>
        <v>0.92125997382198255</v>
      </c>
      <c r="G88" s="26">
        <v>0.93920951912284467</v>
      </c>
      <c r="H88" s="26">
        <v>4.0110730531283174</v>
      </c>
    </row>
    <row r="89" spans="6:8" x14ac:dyDescent="0.3">
      <c r="F89" s="31">
        <f t="shared" ca="1" si="2"/>
        <v>0.91459020350910358</v>
      </c>
      <c r="G89" s="26">
        <v>0.90281919031963409</v>
      </c>
      <c r="H89" s="26">
        <v>6.79273262172544</v>
      </c>
    </row>
    <row r="90" spans="6:8" x14ac:dyDescent="0.3">
      <c r="F90" s="31">
        <f t="shared" ca="1" si="2"/>
        <v>0.91277900270414636</v>
      </c>
      <c r="G90" s="26">
        <v>0.92729718728400268</v>
      </c>
      <c r="H90" s="26">
        <v>4.8976095530084223</v>
      </c>
    </row>
    <row r="91" spans="6:8" x14ac:dyDescent="0.3">
      <c r="F91" s="31">
        <f t="shared" ca="1" si="2"/>
        <v>0.90271029219670618</v>
      </c>
      <c r="G91" s="26">
        <v>0.9340965222955061</v>
      </c>
      <c r="H91" s="26">
        <v>4.388821379077271</v>
      </c>
    </row>
    <row r="92" spans="6:8" x14ac:dyDescent="0.3">
      <c r="F92" s="31">
        <f t="shared" ca="1" si="2"/>
        <v>0.91309799068082831</v>
      </c>
      <c r="G92" s="26">
        <v>0.91735385315833562</v>
      </c>
      <c r="H92" s="26">
        <v>5.6552400834500043</v>
      </c>
    </row>
    <row r="93" spans="6:8" x14ac:dyDescent="0.3">
      <c r="F93" s="31">
        <f t="shared" ca="1" si="2"/>
        <v>0.90554805267447991</v>
      </c>
      <c r="G93" s="26">
        <v>0.94034810982187123</v>
      </c>
      <c r="H93" s="26">
        <v>3.9275131830254941</v>
      </c>
    </row>
    <row r="94" spans="6:8" x14ac:dyDescent="0.3">
      <c r="F94" s="31">
        <f t="shared" ca="1" si="2"/>
        <v>0.89025782827718081</v>
      </c>
      <c r="G94" s="26">
        <v>0.91058810824575398</v>
      </c>
      <c r="H94" s="26">
        <v>6.1802143575625568</v>
      </c>
    </row>
    <row r="95" spans="6:8" x14ac:dyDescent="0.3">
      <c r="F95" s="31">
        <f t="shared" ca="1" si="2"/>
        <v>0.95973719871720709</v>
      </c>
      <c r="G95" s="26">
        <v>0.94625691895318864</v>
      </c>
      <c r="H95" s="26">
        <v>3.4971020429458917</v>
      </c>
    </row>
    <row r="96" spans="6:8" x14ac:dyDescent="0.3">
      <c r="F96" s="31">
        <f t="shared" ca="1" si="2"/>
        <v>0.90493209152754928</v>
      </c>
      <c r="G96" s="26">
        <v>0.91029650127939732</v>
      </c>
      <c r="H96" s="26">
        <v>6.2030164295734318</v>
      </c>
    </row>
    <row r="97" spans="6:8" x14ac:dyDescent="0.3">
      <c r="F97" s="31">
        <f t="shared" ca="1" si="2"/>
        <v>0.89426803107438224</v>
      </c>
      <c r="G97" s="26">
        <v>0.95518095795558555</v>
      </c>
      <c r="H97" s="26">
        <v>2.8571491574835033</v>
      </c>
    </row>
    <row r="98" spans="6:8" x14ac:dyDescent="0.3">
      <c r="F98" s="31">
        <f t="shared" ca="1" si="2"/>
        <v>0.91418611538995098</v>
      </c>
      <c r="G98" s="26">
        <v>0.91168728381176234</v>
      </c>
      <c r="H98" s="26">
        <v>6.0943959483400878</v>
      </c>
    </row>
    <row r="99" spans="6:8" x14ac:dyDescent="0.3">
      <c r="F99" s="31">
        <f t="shared" ca="1" si="2"/>
        <v>0.9288869017051784</v>
      </c>
      <c r="G99" s="26">
        <v>0.8929945415573306</v>
      </c>
      <c r="H99" s="26">
        <v>7.5825900607914773</v>
      </c>
    </row>
    <row r="100" spans="6:8" x14ac:dyDescent="0.3">
      <c r="F100" s="31">
        <f t="shared" ca="1" si="2"/>
        <v>0.91383330654813388</v>
      </c>
      <c r="G100" s="26">
        <v>0.88649517397535726</v>
      </c>
      <c r="H100" s="26">
        <v>8.1147316298665846</v>
      </c>
    </row>
    <row r="101" spans="6:8" x14ac:dyDescent="0.3">
      <c r="F101" s="31">
        <f t="shared" ca="1" si="2"/>
        <v>0.91174318380986807</v>
      </c>
      <c r="G101" s="26">
        <v>0.91908331841229796</v>
      </c>
      <c r="H101" s="26">
        <v>5.5222861060611157</v>
      </c>
    </row>
    <row r="102" spans="6:8" x14ac:dyDescent="0.3">
      <c r="F102" s="31">
        <f t="shared" ca="1" si="2"/>
        <v>0.88498158023012985</v>
      </c>
      <c r="G102" s="26">
        <v>0.91492905951137582</v>
      </c>
      <c r="H102" s="26">
        <v>5.8424943579729494</v>
      </c>
    </row>
    <row r="103" spans="6:8" x14ac:dyDescent="0.3">
      <c r="F103" s="31">
        <f t="shared" ca="1" si="2"/>
        <v>0.922631994359283</v>
      </c>
      <c r="G103" s="26">
        <v>0.92632452212397365</v>
      </c>
      <c r="H103" s="26">
        <v>4.971003885078594</v>
      </c>
    </row>
    <row r="104" spans="6:8" x14ac:dyDescent="0.3">
      <c r="F104" s="31">
        <f t="shared" ca="1" si="2"/>
        <v>0.91063934718438111</v>
      </c>
      <c r="G104" s="26">
        <v>0.93319986971832436</v>
      </c>
      <c r="H104" s="26">
        <v>4.4554926973404587</v>
      </c>
    </row>
    <row r="105" spans="6:8" x14ac:dyDescent="0.3">
      <c r="F105" s="31">
        <f t="shared" ca="1" si="2"/>
        <v>0.89681186460532614</v>
      </c>
      <c r="G105" s="26">
        <v>0.95502648321629269</v>
      </c>
      <c r="H105" s="26">
        <v>2.8681249949178249</v>
      </c>
    </row>
    <row r="106" spans="6:8" x14ac:dyDescent="0.3">
      <c r="F106" s="31">
        <f t="shared" ca="1" si="2"/>
        <v>0.90412786807291601</v>
      </c>
      <c r="G106" s="26">
        <v>0.93324648993781378</v>
      </c>
      <c r="H106" s="26">
        <v>4.4520230563086267</v>
      </c>
    </row>
    <row r="107" spans="6:8" x14ac:dyDescent="0.3">
      <c r="F107" s="31">
        <f t="shared" ca="1" si="2"/>
        <v>0.91992990390074902</v>
      </c>
      <c r="G107" s="26">
        <v>0.97054109325247506</v>
      </c>
      <c r="H107" s="26">
        <v>1.7832173073366731</v>
      </c>
    </row>
    <row r="108" spans="6:8" x14ac:dyDescent="0.3">
      <c r="F108" s="31">
        <f t="shared" ca="1" si="2"/>
        <v>0.91728180249986357</v>
      </c>
      <c r="G108" s="26">
        <v>0.90060160527339495</v>
      </c>
      <c r="H108" s="26">
        <v>6.9695105547852521</v>
      </c>
    </row>
    <row r="109" spans="6:8" x14ac:dyDescent="0.3">
      <c r="F109" s="31">
        <f t="shared" ca="1" si="2"/>
        <v>0.86655784272752578</v>
      </c>
      <c r="G109" s="26">
        <v>0.92319850554438643</v>
      </c>
      <c r="H109" s="26">
        <v>5.2079307398357395</v>
      </c>
    </row>
    <row r="110" spans="6:8" x14ac:dyDescent="0.3">
      <c r="F110" s="31">
        <f t="shared" ca="1" si="2"/>
        <v>0.92521068862422962</v>
      </c>
      <c r="G110" s="26">
        <v>0.9032496491636629</v>
      </c>
      <c r="H110" s="26">
        <v>6.758518584971994</v>
      </c>
    </row>
    <row r="111" spans="6:8" x14ac:dyDescent="0.3">
      <c r="F111" s="31">
        <f t="shared" ca="1" si="2"/>
        <v>0.92847141862533789</v>
      </c>
      <c r="G111" s="26">
        <v>0.92916090113403027</v>
      </c>
      <c r="H111" s="26">
        <v>4.7574087085166124</v>
      </c>
    </row>
    <row r="112" spans="6:8" x14ac:dyDescent="0.3">
      <c r="F112" s="31">
        <f t="shared" ca="1" si="2"/>
        <v>0.90489835821831444</v>
      </c>
      <c r="G112" s="26">
        <v>0.85469580491130082</v>
      </c>
      <c r="H112" s="26">
        <v>10.835000433992594</v>
      </c>
    </row>
    <row r="113" spans="6:8" x14ac:dyDescent="0.3">
      <c r="F113" s="31">
        <f t="shared" ca="1" si="2"/>
        <v>0.91684277140315784</v>
      </c>
      <c r="G113" s="26">
        <v>0.9116443120192157</v>
      </c>
      <c r="H113" s="26">
        <v>6.0977470948274286</v>
      </c>
    </row>
    <row r="114" spans="6:8" x14ac:dyDescent="0.3">
      <c r="F114" s="31">
        <f t="shared" ca="1" si="2"/>
        <v>0.90405348615656034</v>
      </c>
      <c r="G114" s="26">
        <v>0.92255970038423896</v>
      </c>
      <c r="H114" s="26">
        <v>5.2565446001866754</v>
      </c>
    </row>
    <row r="115" spans="6:8" x14ac:dyDescent="0.3">
      <c r="F115" s="31">
        <f t="shared" ca="1" si="2"/>
        <v>0.9034657012011762</v>
      </c>
      <c r="G115" s="26">
        <v>0.91438555643886732</v>
      </c>
      <c r="H115" s="26">
        <v>5.8846025398843889</v>
      </c>
    </row>
    <row r="116" spans="6:8" x14ac:dyDescent="0.3">
      <c r="F116" s="31">
        <f t="shared" ca="1" si="2"/>
        <v>0.92804026480395385</v>
      </c>
      <c r="G116" s="26">
        <v>0.9022250737672971</v>
      </c>
      <c r="H116" s="26">
        <v>6.840008242884994</v>
      </c>
    </row>
    <row r="117" spans="6:8" x14ac:dyDescent="0.3">
      <c r="F117" s="31">
        <f t="shared" ca="1" si="2"/>
        <v>0.9373483325475096</v>
      </c>
      <c r="G117" s="26">
        <v>0.92853923384834081</v>
      </c>
      <c r="H117" s="26">
        <v>4.8041120650875717</v>
      </c>
    </row>
    <row r="118" spans="6:8" x14ac:dyDescent="0.3">
      <c r="F118" s="31">
        <f t="shared" ca="1" si="2"/>
        <v>0.9264938913592069</v>
      </c>
      <c r="G118" s="26">
        <v>0.93891327471558883</v>
      </c>
      <c r="H118" s="26">
        <v>4.0328473159715976</v>
      </c>
    </row>
    <row r="119" spans="6:8" x14ac:dyDescent="0.3">
      <c r="F119" s="31">
        <f t="shared" ca="1" si="2"/>
        <v>0.91056527981259894</v>
      </c>
      <c r="G119" s="26">
        <v>0.91301386775581672</v>
      </c>
      <c r="H119" s="26">
        <v>5.9910977537473444</v>
      </c>
    </row>
    <row r="120" spans="6:8" x14ac:dyDescent="0.3">
      <c r="F120" s="31">
        <f t="shared" ca="1" si="2"/>
        <v>0.95311109061613541</v>
      </c>
      <c r="G120" s="26">
        <v>0.90897480791265628</v>
      </c>
      <c r="H120" s="26">
        <v>6.3065490618176909</v>
      </c>
    </row>
    <row r="121" spans="6:8" x14ac:dyDescent="0.3">
      <c r="F121" s="31">
        <f t="shared" ca="1" si="2"/>
        <v>0.91388820284791206</v>
      </c>
      <c r="G121" s="26">
        <v>0.90484039401799343</v>
      </c>
      <c r="H121" s="26">
        <v>6.6323642985938935</v>
      </c>
    </row>
    <row r="122" spans="6:8" x14ac:dyDescent="0.3">
      <c r="F122" s="31">
        <f t="shared" ca="1" si="2"/>
        <v>0.94784143296575685</v>
      </c>
      <c r="G122" s="26">
        <v>0.91790280687667636</v>
      </c>
      <c r="H122" s="26">
        <v>5.6129845674264134</v>
      </c>
    </row>
    <row r="123" spans="6:8" x14ac:dyDescent="0.3">
      <c r="F123" s="31">
        <f t="shared" ca="1" si="2"/>
        <v>0.94255526538982048</v>
      </c>
      <c r="G123" s="26">
        <v>0.9032499764155979</v>
      </c>
      <c r="H123" s="26">
        <v>6.7584925865057111</v>
      </c>
    </row>
    <row r="124" spans="6:8" x14ac:dyDescent="0.3">
      <c r="F124" s="31">
        <f t="shared" ca="1" si="2"/>
        <v>0.89900936778106866</v>
      </c>
      <c r="G124" s="26">
        <v>0.91953658974095964</v>
      </c>
      <c r="H124" s="26">
        <v>5.4875232367199809</v>
      </c>
    </row>
    <row r="125" spans="6:8" x14ac:dyDescent="0.3">
      <c r="F125" s="31">
        <f t="shared" ca="1" si="2"/>
        <v>0.92131919920057215</v>
      </c>
      <c r="G125" s="26">
        <v>0.94064178057200909</v>
      </c>
      <c r="H125" s="26">
        <v>3.9059938385527433</v>
      </c>
    </row>
    <row r="126" spans="6:8" x14ac:dyDescent="0.3">
      <c r="F126" s="31">
        <f t="shared" ca="1" si="2"/>
        <v>0.92547025192094368</v>
      </c>
      <c r="G126" s="26">
        <v>0.9491271169747606</v>
      </c>
      <c r="H126" s="26">
        <v>3.2899640913997295</v>
      </c>
    </row>
    <row r="127" spans="6:8" x14ac:dyDescent="0.3">
      <c r="F127" s="31">
        <f t="shared" ca="1" si="2"/>
        <v>0.92742730228484671</v>
      </c>
      <c r="G127" s="26">
        <v>0.91487272155130095</v>
      </c>
      <c r="H127" s="26">
        <v>5.8468568463549166</v>
      </c>
    </row>
    <row r="128" spans="6:8" x14ac:dyDescent="0.3">
      <c r="F128" s="31">
        <f t="shared" ca="1" si="2"/>
        <v>0.93465169122579939</v>
      </c>
      <c r="G128" s="26">
        <v>0.91134805595324997</v>
      </c>
      <c r="H128" s="26">
        <v>6.1208591634994898</v>
      </c>
    </row>
    <row r="129" spans="6:8" x14ac:dyDescent="0.3">
      <c r="F129" s="31">
        <f t="shared" ca="1" si="2"/>
        <v>0.90849555762902867</v>
      </c>
      <c r="G129" s="26">
        <v>0.92117598475962759</v>
      </c>
      <c r="H129" s="26">
        <v>5.3620782659604851</v>
      </c>
    </row>
    <row r="130" spans="6:8" x14ac:dyDescent="0.3">
      <c r="F130" s="31">
        <f t="shared" ca="1" si="2"/>
        <v>0.89562914314023601</v>
      </c>
      <c r="G130" s="26">
        <v>0.93768301665366416</v>
      </c>
      <c r="H130" s="26">
        <v>4.1234197327048925</v>
      </c>
    </row>
    <row r="131" spans="6:8" x14ac:dyDescent="0.3">
      <c r="F131" s="31">
        <f t="shared" ca="1" si="2"/>
        <v>0.92927324607295081</v>
      </c>
      <c r="G131" s="26">
        <v>0.9229924904728608</v>
      </c>
      <c r="H131" s="26">
        <v>5.2236013894047586</v>
      </c>
    </row>
    <row r="132" spans="6:8" x14ac:dyDescent="0.3">
      <c r="F132" s="31">
        <f t="shared" ca="1" si="2"/>
        <v>0.90407164563419351</v>
      </c>
      <c r="G132" s="26">
        <v>0.94282976683839004</v>
      </c>
      <c r="H132" s="26">
        <v>3.7460865323847981</v>
      </c>
    </row>
    <row r="133" spans="6:8" x14ac:dyDescent="0.3">
      <c r="F133" s="31">
        <f t="shared" ca="1" si="2"/>
        <v>0.92666845856785296</v>
      </c>
      <c r="G133" s="26">
        <v>0.93167878139142213</v>
      </c>
      <c r="H133" s="26">
        <v>4.5688879375147371</v>
      </c>
    </row>
    <row r="134" spans="6:8" x14ac:dyDescent="0.3">
      <c r="F134" s="31">
        <f t="shared" ca="1" si="2"/>
        <v>0.95521263250920574</v>
      </c>
      <c r="G134" s="26">
        <v>0.93840041867648882</v>
      </c>
      <c r="H134" s="26">
        <v>4.0705752537875322</v>
      </c>
    </row>
    <row r="135" spans="6:8" x14ac:dyDescent="0.3">
      <c r="F135" s="31">
        <f t="shared" ref="F135:F198" ca="1" si="3">NORMINV(RAND(),0.92,0.02)</f>
        <v>0.94960104889397856</v>
      </c>
      <c r="G135" s="26">
        <v>0.94992548212953443</v>
      </c>
      <c r="H135" s="26">
        <v>3.232569770711422</v>
      </c>
    </row>
    <row r="136" spans="6:8" x14ac:dyDescent="0.3">
      <c r="F136" s="31">
        <f t="shared" ca="1" si="3"/>
        <v>0.94005842567384468</v>
      </c>
      <c r="G136" s="26">
        <v>0.91650727417804156</v>
      </c>
      <c r="H136" s="26">
        <v>5.7205044220837804</v>
      </c>
    </row>
    <row r="137" spans="6:8" x14ac:dyDescent="0.3">
      <c r="F137" s="31">
        <f t="shared" ca="1" si="3"/>
        <v>0.93141511585467063</v>
      </c>
      <c r="G137" s="26">
        <v>0.88690920911788695</v>
      </c>
      <c r="H137" s="26">
        <v>8.0805995360511389</v>
      </c>
    </row>
    <row r="138" spans="6:8" x14ac:dyDescent="0.3">
      <c r="F138" s="31">
        <f t="shared" ca="1" si="3"/>
        <v>0.92586498257679228</v>
      </c>
      <c r="G138" s="26">
        <v>0.91589272901163299</v>
      </c>
      <c r="H138" s="26">
        <v>5.7679564246839883</v>
      </c>
    </row>
    <row r="139" spans="6:8" x14ac:dyDescent="0.3">
      <c r="F139" s="31">
        <f t="shared" ca="1" si="3"/>
        <v>0.89590856187827284</v>
      </c>
      <c r="G139" s="26">
        <v>0.93544724318921313</v>
      </c>
      <c r="H139" s="26">
        <v>4.2886287369920906</v>
      </c>
    </row>
    <row r="140" spans="6:8" x14ac:dyDescent="0.3">
      <c r="F140" s="31">
        <f t="shared" ca="1" si="3"/>
        <v>0.91582962406435331</v>
      </c>
      <c r="G140" s="26">
        <v>0.90753538247138321</v>
      </c>
      <c r="H140" s="26">
        <v>6.4196470884416845</v>
      </c>
    </row>
    <row r="141" spans="6:8" x14ac:dyDescent="0.3">
      <c r="F141" s="31">
        <f t="shared" ca="1" si="3"/>
        <v>0.94130423001247976</v>
      </c>
      <c r="G141" s="26">
        <v>0.91021687459931078</v>
      </c>
      <c r="H141" s="26">
        <v>6.2092453404722061</v>
      </c>
    </row>
    <row r="142" spans="6:8" x14ac:dyDescent="0.3">
      <c r="F142" s="31">
        <f t="shared" ca="1" si="3"/>
        <v>0.92075969902085064</v>
      </c>
      <c r="G142" s="26">
        <v>0.93070462678140287</v>
      </c>
      <c r="H142" s="26">
        <v>4.6417046518063696</v>
      </c>
    </row>
    <row r="143" spans="6:8" x14ac:dyDescent="0.3">
      <c r="F143" s="31">
        <f t="shared" ca="1" si="3"/>
        <v>0.88006490953084882</v>
      </c>
      <c r="G143" s="26">
        <v>0.92583326476733352</v>
      </c>
      <c r="H143" s="26">
        <v>5.0081312726095319</v>
      </c>
    </row>
    <row r="144" spans="6:8" x14ac:dyDescent="0.3">
      <c r="F144" s="31">
        <f t="shared" ca="1" si="3"/>
        <v>0.89324288729347268</v>
      </c>
      <c r="G144" s="26">
        <v>0.91411230600230886</v>
      </c>
      <c r="H144" s="26">
        <v>5.9057916743727032</v>
      </c>
    </row>
    <row r="145" spans="6:8" x14ac:dyDescent="0.3">
      <c r="F145" s="31">
        <f t="shared" ca="1" si="3"/>
        <v>0.89902935229375935</v>
      </c>
      <c r="G145" s="26">
        <v>0.93933997235331368</v>
      </c>
      <c r="H145" s="26">
        <v>4.001488964637578</v>
      </c>
    </row>
    <row r="146" spans="6:8" x14ac:dyDescent="0.3">
      <c r="F146" s="31">
        <f t="shared" ca="1" si="3"/>
        <v>0.93880886037613265</v>
      </c>
      <c r="G146" s="26">
        <v>0.91843874154069782</v>
      </c>
      <c r="H146" s="26">
        <v>5.5717799182233509</v>
      </c>
    </row>
    <row r="147" spans="6:8" x14ac:dyDescent="0.3">
      <c r="F147" s="31">
        <f t="shared" ca="1" si="3"/>
        <v>0.91175663202459967</v>
      </c>
      <c r="G147" s="26">
        <v>0.87317446979648639</v>
      </c>
      <c r="H147" s="26">
        <v>9.2301326692327414</v>
      </c>
    </row>
    <row r="148" spans="6:8" x14ac:dyDescent="0.3">
      <c r="F148" s="31">
        <f t="shared" ca="1" si="3"/>
        <v>0.91352716364685138</v>
      </c>
      <c r="G148" s="26">
        <v>0.93567886567869818</v>
      </c>
      <c r="H148" s="26">
        <v>4.271476693412021</v>
      </c>
    </row>
    <row r="149" spans="6:8" x14ac:dyDescent="0.3">
      <c r="F149" s="31">
        <f t="shared" ca="1" si="3"/>
        <v>0.92051561303933493</v>
      </c>
      <c r="G149" s="26">
        <v>0.92501488189300141</v>
      </c>
      <c r="H149" s="26">
        <v>5.0700691471443173</v>
      </c>
    </row>
    <row r="150" spans="6:8" x14ac:dyDescent="0.3">
      <c r="F150" s="31">
        <f t="shared" ca="1" si="3"/>
        <v>0.97339007761291518</v>
      </c>
      <c r="G150" s="26">
        <v>0.90285111110230332</v>
      </c>
      <c r="H150" s="26">
        <v>6.7901943513649554</v>
      </c>
    </row>
    <row r="151" spans="6:8" x14ac:dyDescent="0.3">
      <c r="F151" s="31">
        <f t="shared" ca="1" si="3"/>
        <v>0.90885472184976523</v>
      </c>
      <c r="G151" s="26">
        <v>0.91362909177457974</v>
      </c>
      <c r="H151" s="26">
        <v>5.9432934217162581</v>
      </c>
    </row>
    <row r="152" spans="6:8" x14ac:dyDescent="0.3">
      <c r="F152" s="31">
        <f t="shared" ca="1" si="3"/>
        <v>0.92824209982896</v>
      </c>
      <c r="G152" s="26">
        <v>0.94043650122411726</v>
      </c>
      <c r="H152" s="26">
        <v>3.9210347025160193</v>
      </c>
    </row>
    <row r="153" spans="6:8" x14ac:dyDescent="0.3">
      <c r="F153" s="31">
        <f t="shared" ca="1" si="3"/>
        <v>0.9133550013757411</v>
      </c>
      <c r="G153" s="26">
        <v>0.94409830391751315</v>
      </c>
      <c r="H153" s="26">
        <v>3.6537158974105863</v>
      </c>
    </row>
    <row r="154" spans="6:8" x14ac:dyDescent="0.3">
      <c r="F154" s="31">
        <f t="shared" ca="1" si="3"/>
        <v>0.88988210301691151</v>
      </c>
      <c r="G154" s="26">
        <v>0.91284472519399518</v>
      </c>
      <c r="H154" s="26">
        <v>6.0042518157791349</v>
      </c>
    </row>
    <row r="155" spans="6:8" x14ac:dyDescent="0.3">
      <c r="F155" s="31">
        <f t="shared" ca="1" si="3"/>
        <v>0.92628407316336225</v>
      </c>
      <c r="G155" s="26">
        <v>0.90700320823755542</v>
      </c>
      <c r="H155" s="26">
        <v>6.4615517869304719</v>
      </c>
    </row>
    <row r="156" spans="6:8" x14ac:dyDescent="0.3">
      <c r="F156" s="31">
        <f t="shared" ca="1" si="3"/>
        <v>0.91149284640035688</v>
      </c>
      <c r="G156" s="26">
        <v>0.92316565131653228</v>
      </c>
      <c r="H156" s="26">
        <v>5.2104293459639104</v>
      </c>
    </row>
    <row r="157" spans="6:8" x14ac:dyDescent="0.3">
      <c r="F157" s="31">
        <f t="shared" ca="1" si="3"/>
        <v>0.9187790603046484</v>
      </c>
      <c r="G157" s="26">
        <v>0.94008601966876881</v>
      </c>
      <c r="H157" s="26">
        <v>3.946729746302843</v>
      </c>
    </row>
    <row r="158" spans="6:8" x14ac:dyDescent="0.3">
      <c r="F158" s="31">
        <f t="shared" ca="1" si="3"/>
        <v>0.92782048879867285</v>
      </c>
      <c r="G158" s="26">
        <v>0.85993351075699087</v>
      </c>
      <c r="H158" s="26">
        <v>10.373102601064355</v>
      </c>
    </row>
    <row r="159" spans="6:8" x14ac:dyDescent="0.3">
      <c r="F159" s="31">
        <f t="shared" ca="1" si="3"/>
        <v>0.94147337807098641</v>
      </c>
      <c r="G159" s="26">
        <v>0.94182500236577027</v>
      </c>
      <c r="H159" s="26">
        <v>3.8194267231908143</v>
      </c>
    </row>
    <row r="160" spans="6:8" x14ac:dyDescent="0.3">
      <c r="F160" s="31">
        <f t="shared" ca="1" si="3"/>
        <v>0.88892750144724553</v>
      </c>
      <c r="G160" s="26">
        <v>0.91352785554765448</v>
      </c>
      <c r="H160" s="26">
        <v>5.951155285268694</v>
      </c>
    </row>
    <row r="161" spans="6:8" x14ac:dyDescent="0.3">
      <c r="F161" s="31">
        <f t="shared" ca="1" si="3"/>
        <v>0.92350451067335282</v>
      </c>
      <c r="G161" s="26">
        <v>0.90781910353610251</v>
      </c>
      <c r="H161" s="26">
        <v>6.3973262777924385</v>
      </c>
    </row>
    <row r="162" spans="6:8" x14ac:dyDescent="0.3">
      <c r="F162" s="31">
        <f t="shared" ca="1" si="3"/>
        <v>0.91465858607892636</v>
      </c>
      <c r="G162" s="26">
        <v>0.88738049521275164</v>
      </c>
      <c r="H162" s="26">
        <v>8.0417865685005641</v>
      </c>
    </row>
    <row r="163" spans="6:8" x14ac:dyDescent="0.3">
      <c r="F163" s="31">
        <f t="shared" ca="1" si="3"/>
        <v>0.92375958377443568</v>
      </c>
      <c r="G163" s="26">
        <v>0.91198525853878343</v>
      </c>
      <c r="H163" s="26">
        <v>6.0711671373181044</v>
      </c>
    </row>
    <row r="164" spans="6:8" x14ac:dyDescent="0.3">
      <c r="F164" s="31">
        <f t="shared" ca="1" si="3"/>
        <v>0.93882326101820857</v>
      </c>
      <c r="G164" s="26">
        <v>0.91785519454887132</v>
      </c>
      <c r="H164" s="26">
        <v>5.6166475074941813</v>
      </c>
    </row>
    <row r="165" spans="6:8" x14ac:dyDescent="0.3">
      <c r="F165" s="31">
        <f t="shared" ca="1" si="3"/>
        <v>0.92320249794534315</v>
      </c>
      <c r="G165" s="26">
        <v>0.92416343941072499</v>
      </c>
      <c r="H165" s="26">
        <v>5.1346255135441421</v>
      </c>
    </row>
    <row r="166" spans="6:8" x14ac:dyDescent="0.3">
      <c r="F166" s="31">
        <f t="shared" ca="1" si="3"/>
        <v>0.95859074370456521</v>
      </c>
      <c r="G166" s="26">
        <v>0.90605400097801903</v>
      </c>
      <c r="H166" s="26">
        <v>6.5364168873115327</v>
      </c>
    </row>
    <row r="167" spans="6:8" x14ac:dyDescent="0.3">
      <c r="F167" s="31">
        <f t="shared" ca="1" si="3"/>
        <v>0.87507966638982726</v>
      </c>
      <c r="G167" s="26">
        <v>0.90944806387569843</v>
      </c>
      <c r="H167" s="26">
        <v>6.2694427652759854</v>
      </c>
    </row>
    <row r="168" spans="6:8" x14ac:dyDescent="0.3">
      <c r="F168" s="31">
        <f t="shared" ca="1" si="3"/>
        <v>0.89926282344766462</v>
      </c>
      <c r="G168" s="26">
        <v>0.89958772584688618</v>
      </c>
      <c r="H168" s="26">
        <v>7.0506237180609252</v>
      </c>
    </row>
    <row r="169" spans="6:8" x14ac:dyDescent="0.3">
      <c r="F169" s="31">
        <f t="shared" ca="1" si="3"/>
        <v>0.94846184029912883</v>
      </c>
      <c r="G169" s="26">
        <v>0.93284847483773403</v>
      </c>
      <c r="H169" s="26">
        <v>4.4816559009271559</v>
      </c>
    </row>
    <row r="170" spans="6:8" x14ac:dyDescent="0.3">
      <c r="F170" s="31">
        <f t="shared" ca="1" si="3"/>
        <v>0.9207444946664074</v>
      </c>
      <c r="G170" s="26">
        <v>0.89427919328646788</v>
      </c>
      <c r="H170" s="26">
        <v>7.4783235738522116</v>
      </c>
    </row>
    <row r="171" spans="6:8" x14ac:dyDescent="0.3">
      <c r="F171" s="31">
        <f t="shared" ca="1" si="3"/>
        <v>0.88894295608779683</v>
      </c>
      <c r="G171" s="26">
        <v>0.94155202423833917</v>
      </c>
      <c r="H171" s="26">
        <v>3.8393790973073543</v>
      </c>
    </row>
    <row r="172" spans="6:8" x14ac:dyDescent="0.3">
      <c r="F172" s="31">
        <f t="shared" ca="1" si="3"/>
        <v>0.92887650290329238</v>
      </c>
      <c r="G172" s="26">
        <v>0.93535795917095221</v>
      </c>
      <c r="H172" s="26">
        <v>4.2952426403996347</v>
      </c>
    </row>
    <row r="173" spans="6:8" x14ac:dyDescent="0.3">
      <c r="F173" s="31">
        <f t="shared" ca="1" si="3"/>
        <v>0.9238896954162148</v>
      </c>
      <c r="G173" s="26">
        <v>0.90221663733673196</v>
      </c>
      <c r="H173" s="26">
        <v>6.8406800030989494</v>
      </c>
    </row>
    <row r="174" spans="6:8" x14ac:dyDescent="0.3">
      <c r="F174" s="31">
        <f t="shared" ca="1" si="3"/>
        <v>0.92944835747801391</v>
      </c>
      <c r="G174" s="26">
        <v>0.88293069034556815</v>
      </c>
      <c r="H174" s="26">
        <v>8.4099034557424037</v>
      </c>
    </row>
    <row r="175" spans="6:8" x14ac:dyDescent="0.3">
      <c r="F175" s="31">
        <f t="shared" ca="1" si="3"/>
        <v>0.94559803021840738</v>
      </c>
      <c r="G175" s="26">
        <v>0.91682127712586836</v>
      </c>
      <c r="H175" s="26">
        <v>5.6962832926069948</v>
      </c>
    </row>
    <row r="176" spans="6:8" x14ac:dyDescent="0.3">
      <c r="F176" s="31">
        <f t="shared" ca="1" si="3"/>
        <v>0.91439575438033083</v>
      </c>
      <c r="G176" s="26">
        <v>0.90226030908509247</v>
      </c>
      <c r="H176" s="26">
        <v>6.8372027271204443</v>
      </c>
    </row>
    <row r="177" spans="6:8" x14ac:dyDescent="0.3">
      <c r="F177" s="31">
        <f t="shared" ca="1" si="3"/>
        <v>0.9204188590544492</v>
      </c>
      <c r="G177" s="26">
        <v>0.92879564650165169</v>
      </c>
      <c r="H177" s="26">
        <v>4.7848412409250738</v>
      </c>
    </row>
    <row r="178" spans="6:8" x14ac:dyDescent="0.3">
      <c r="F178" s="31">
        <f t="shared" ca="1" si="3"/>
        <v>0.94483490483289212</v>
      </c>
      <c r="G178" s="26">
        <v>0.90510171431327324</v>
      </c>
      <c r="H178" s="26">
        <v>6.6116826555320323</v>
      </c>
    </row>
    <row r="179" spans="6:8" x14ac:dyDescent="0.3">
      <c r="F179" s="31">
        <f t="shared" ca="1" si="3"/>
        <v>0.91444465832136479</v>
      </c>
      <c r="G179" s="26">
        <v>0.94330111788722915</v>
      </c>
      <c r="H179" s="26">
        <v>3.711735316875592</v>
      </c>
    </row>
    <row r="180" spans="6:8" x14ac:dyDescent="0.3">
      <c r="F180" s="31">
        <f t="shared" ca="1" si="3"/>
        <v>0.91192505415915592</v>
      </c>
      <c r="G180" s="26">
        <v>0.95856495996380686</v>
      </c>
      <c r="H180" s="26">
        <v>2.6175944704127612</v>
      </c>
    </row>
    <row r="181" spans="6:8" x14ac:dyDescent="0.3">
      <c r="F181" s="31">
        <f t="shared" ca="1" si="3"/>
        <v>0.93747904485766731</v>
      </c>
      <c r="G181" s="26">
        <v>0.8978122642974099</v>
      </c>
      <c r="H181" s="26">
        <v>7.1931068597089203</v>
      </c>
    </row>
    <row r="182" spans="6:8" x14ac:dyDescent="0.3">
      <c r="F182" s="31">
        <f t="shared" ca="1" si="3"/>
        <v>0.90106484123667352</v>
      </c>
      <c r="G182" s="26">
        <v>0.92657714330311813</v>
      </c>
      <c r="H182" s="26">
        <v>4.9519270519890632</v>
      </c>
    </row>
    <row r="183" spans="6:8" x14ac:dyDescent="0.3">
      <c r="F183" s="31">
        <f t="shared" ca="1" si="3"/>
        <v>0.95567369742246633</v>
      </c>
      <c r="G183" s="26">
        <v>0.90138357406730307</v>
      </c>
      <c r="H183" s="26">
        <v>6.9070755238108781</v>
      </c>
    </row>
    <row r="184" spans="6:8" x14ac:dyDescent="0.3">
      <c r="F184" s="31">
        <f t="shared" ca="1" si="3"/>
        <v>0.93331132873077505</v>
      </c>
      <c r="G184" s="26">
        <v>0.93798932670082513</v>
      </c>
      <c r="H184" s="26">
        <v>4.1008467701396052</v>
      </c>
    </row>
    <row r="185" spans="6:8" x14ac:dyDescent="0.3">
      <c r="F185" s="31">
        <f t="shared" ca="1" si="3"/>
        <v>0.92282521502388082</v>
      </c>
      <c r="G185" s="26">
        <v>0.90267600024453165</v>
      </c>
      <c r="H185" s="26">
        <v>6.804120990058184</v>
      </c>
    </row>
    <row r="186" spans="6:8" x14ac:dyDescent="0.3">
      <c r="F186" s="31">
        <f t="shared" ca="1" si="3"/>
        <v>0.92456559598744625</v>
      </c>
      <c r="G186" s="26">
        <v>0.92081145849989343</v>
      </c>
      <c r="H186" s="26">
        <v>5.3899328554974053</v>
      </c>
    </row>
    <row r="187" spans="6:8" x14ac:dyDescent="0.3">
      <c r="F187" s="31">
        <f t="shared" ca="1" si="3"/>
        <v>0.91993409228806988</v>
      </c>
      <c r="G187" s="26">
        <v>0.90542510720249203</v>
      </c>
      <c r="H187" s="26">
        <v>6.5861049365450439</v>
      </c>
    </row>
    <row r="188" spans="6:8" x14ac:dyDescent="0.3">
      <c r="F188" s="31">
        <f t="shared" ca="1" si="3"/>
        <v>0.92772890733765834</v>
      </c>
      <c r="G188" s="26">
        <v>0.93050607786091333</v>
      </c>
      <c r="H188" s="26">
        <v>4.6565646141522974</v>
      </c>
    </row>
    <row r="189" spans="6:8" x14ac:dyDescent="0.3">
      <c r="F189" s="31">
        <f t="shared" ca="1" si="3"/>
        <v>0.90248896026203229</v>
      </c>
      <c r="G189" s="26">
        <v>0.95065952168708079</v>
      </c>
      <c r="H189" s="26">
        <v>3.1798848670396356</v>
      </c>
    </row>
    <row r="190" spans="6:8" x14ac:dyDescent="0.3">
      <c r="F190" s="31">
        <f t="shared" ca="1" si="3"/>
        <v>0.90592132500830524</v>
      </c>
      <c r="G190" s="26">
        <v>0.9186866764333016</v>
      </c>
      <c r="H190" s="26">
        <v>5.5527340268180074</v>
      </c>
    </row>
    <row r="191" spans="6:8" x14ac:dyDescent="0.3">
      <c r="F191" s="31">
        <f t="shared" ca="1" si="3"/>
        <v>0.91330169296727026</v>
      </c>
      <c r="G191" s="26">
        <v>0.91944157059109977</v>
      </c>
      <c r="H191" s="26">
        <v>5.4948077284679266</v>
      </c>
    </row>
    <row r="192" spans="6:8" x14ac:dyDescent="0.3">
      <c r="F192" s="31">
        <f t="shared" ca="1" si="3"/>
        <v>0.95731276374318164</v>
      </c>
      <c r="G192" s="26">
        <v>0.88553749164919171</v>
      </c>
      <c r="H192" s="26">
        <v>8.1938030265319792</v>
      </c>
    </row>
    <row r="193" spans="6:8" x14ac:dyDescent="0.3">
      <c r="F193" s="31">
        <f t="shared" ca="1" si="3"/>
        <v>0.91642892709816526</v>
      </c>
      <c r="G193" s="26">
        <v>0.90396720386248841</v>
      </c>
      <c r="H193" s="26">
        <v>6.7015578213830143</v>
      </c>
    </row>
    <row r="194" spans="6:8" x14ac:dyDescent="0.3">
      <c r="F194" s="31">
        <f t="shared" ca="1" si="3"/>
        <v>0.89606406793142679</v>
      </c>
      <c r="G194" s="26">
        <v>0.91960799846167307</v>
      </c>
      <c r="H194" s="26">
        <v>5.4820497916553315</v>
      </c>
    </row>
    <row r="195" spans="6:8" x14ac:dyDescent="0.3">
      <c r="F195" s="31">
        <f t="shared" ca="1" si="3"/>
        <v>0.94450274066558038</v>
      </c>
      <c r="G195" s="26">
        <v>0.96198071999796941</v>
      </c>
      <c r="H195" s="26">
        <v>2.3775008053352238</v>
      </c>
    </row>
    <row r="196" spans="6:8" x14ac:dyDescent="0.3">
      <c r="F196" s="31">
        <f t="shared" ca="1" si="3"/>
        <v>0.92028829645404131</v>
      </c>
      <c r="G196" s="26">
        <v>0.92407627328996089</v>
      </c>
      <c r="H196" s="26">
        <v>5.1412411614229683</v>
      </c>
    </row>
    <row r="197" spans="6:8" x14ac:dyDescent="0.3">
      <c r="F197" s="31">
        <f t="shared" ca="1" si="3"/>
        <v>0.91285470230901911</v>
      </c>
      <c r="G197" s="26">
        <v>0.93943260087199576</v>
      </c>
      <c r="H197" s="26">
        <v>3.9946853837274312</v>
      </c>
    </row>
    <row r="198" spans="6:8" x14ac:dyDescent="0.3">
      <c r="F198" s="31">
        <f t="shared" ca="1" si="3"/>
        <v>0.87165060995586585</v>
      </c>
      <c r="G198" s="26">
        <v>0.94010753739129205</v>
      </c>
      <c r="H198" s="26">
        <v>3.9451516538606883</v>
      </c>
    </row>
    <row r="199" spans="6:8" x14ac:dyDescent="0.3">
      <c r="F199" s="31">
        <f t="shared" ref="F199:F262" ca="1" si="4">NORMINV(RAND(),0.92,0.02)</f>
        <v>0.92459053770888355</v>
      </c>
      <c r="G199" s="26">
        <v>0.89306445490125985</v>
      </c>
      <c r="H199" s="26">
        <v>7.5769079495459195</v>
      </c>
    </row>
    <row r="200" spans="6:8" x14ac:dyDescent="0.3">
      <c r="F200" s="31">
        <f t="shared" ca="1" si="4"/>
        <v>0.92051196003790814</v>
      </c>
      <c r="G200" s="26">
        <v>0.92291964462870402</v>
      </c>
      <c r="H200" s="26">
        <v>5.2291441227864919</v>
      </c>
    </row>
    <row r="201" spans="6:8" x14ac:dyDescent="0.3">
      <c r="F201" s="31">
        <f t="shared" ca="1" si="4"/>
        <v>0.9287514057160674</v>
      </c>
      <c r="G201" s="26">
        <v>0.90600718286687831</v>
      </c>
      <c r="H201" s="26">
        <v>6.540113546653509</v>
      </c>
    </row>
    <row r="202" spans="6:8" x14ac:dyDescent="0.3">
      <c r="F202" s="31">
        <f t="shared" ca="1" si="4"/>
        <v>0.91770006966522455</v>
      </c>
      <c r="G202" s="26">
        <v>0.9522216165476679</v>
      </c>
      <c r="H202" s="26">
        <v>3.0680375345537811</v>
      </c>
    </row>
    <row r="203" spans="6:8" x14ac:dyDescent="0.3">
      <c r="F203" s="31">
        <f t="shared" ca="1" si="4"/>
        <v>0.90964500681126714</v>
      </c>
      <c r="G203" s="26">
        <v>0.92130143762629835</v>
      </c>
      <c r="H203" s="26">
        <v>5.3524971190493105</v>
      </c>
    </row>
    <row r="204" spans="6:8" x14ac:dyDescent="0.3">
      <c r="F204" s="31">
        <f t="shared" ca="1" si="4"/>
        <v>0.89266314407173097</v>
      </c>
      <c r="G204" s="26">
        <v>0.94972958292705967</v>
      </c>
      <c r="H204" s="26">
        <v>3.2466439937757254</v>
      </c>
    </row>
    <row r="205" spans="6:8" x14ac:dyDescent="0.3">
      <c r="F205" s="31">
        <f t="shared" ca="1" si="4"/>
        <v>0.90508430949619878</v>
      </c>
      <c r="G205" s="26">
        <v>0.92465257708862303</v>
      </c>
      <c r="H205" s="26">
        <v>5.0975245648051501</v>
      </c>
    </row>
    <row r="206" spans="6:8" x14ac:dyDescent="0.3">
      <c r="F206" s="31">
        <f t="shared" ca="1" si="4"/>
        <v>0.91700846443833084</v>
      </c>
      <c r="G206" s="26">
        <v>0.94461282620381148</v>
      </c>
      <c r="H206" s="26">
        <v>3.6163208230621069</v>
      </c>
    </row>
    <row r="207" spans="6:8" x14ac:dyDescent="0.3">
      <c r="F207" s="31">
        <f t="shared" ca="1" si="4"/>
        <v>0.90889468437318643</v>
      </c>
      <c r="G207" s="26">
        <v>0.93833325946339585</v>
      </c>
      <c r="H207" s="26">
        <v>4.0755188337311443</v>
      </c>
    </row>
    <row r="208" spans="6:8" x14ac:dyDescent="0.3">
      <c r="F208" s="31">
        <f t="shared" ca="1" si="4"/>
        <v>0.90847171246411551</v>
      </c>
      <c r="G208" s="26">
        <v>0.93126664530615477</v>
      </c>
      <c r="H208" s="26">
        <v>4.5996759500302673</v>
      </c>
    </row>
    <row r="209" spans="6:8" x14ac:dyDescent="0.3">
      <c r="F209" s="31">
        <f t="shared" ca="1" si="4"/>
        <v>0.85001409916423232</v>
      </c>
      <c r="G209" s="26">
        <v>0.92064998330517989</v>
      </c>
      <c r="H209" s="26">
        <v>5.4022787288693044</v>
      </c>
    </row>
    <row r="210" spans="6:8" x14ac:dyDescent="0.3">
      <c r="F210" s="31">
        <f t="shared" ca="1" si="4"/>
        <v>0.90561024042744498</v>
      </c>
      <c r="G210" s="26">
        <v>0.90396324399181172</v>
      </c>
      <c r="H210" s="26">
        <v>6.7018719147913162</v>
      </c>
    </row>
    <row r="211" spans="6:8" x14ac:dyDescent="0.3">
      <c r="F211" s="31">
        <f t="shared" ca="1" si="4"/>
        <v>0.9004479189103487</v>
      </c>
      <c r="G211" s="26">
        <v>0.91250170749795134</v>
      </c>
      <c r="H211" s="26">
        <v>6.0309429602088329</v>
      </c>
    </row>
    <row r="212" spans="6:8" x14ac:dyDescent="0.3">
      <c r="F212" s="31">
        <f t="shared" ca="1" si="4"/>
        <v>0.8900365730182741</v>
      </c>
      <c r="G212" s="26">
        <v>0.91717197280241025</v>
      </c>
      <c r="H212" s="26">
        <v>5.6692514145803008</v>
      </c>
    </row>
    <row r="213" spans="6:8" x14ac:dyDescent="0.3">
      <c r="F213" s="31">
        <f t="shared" ca="1" si="4"/>
        <v>0.92991359989534994</v>
      </c>
      <c r="G213" s="26">
        <v>0.92723544955177295</v>
      </c>
      <c r="H213" s="26">
        <v>4.9022635164695529</v>
      </c>
    </row>
    <row r="214" spans="6:8" x14ac:dyDescent="0.3">
      <c r="F214" s="31">
        <f t="shared" ca="1" si="4"/>
        <v>0.94283290587992152</v>
      </c>
      <c r="G214" s="26">
        <v>0.90875938561348024</v>
      </c>
      <c r="H214" s="26">
        <v>6.3234523488575816</v>
      </c>
    </row>
    <row r="215" spans="6:8" x14ac:dyDescent="0.3">
      <c r="F215" s="31">
        <f t="shared" ca="1" si="4"/>
        <v>0.9376282965578735</v>
      </c>
      <c r="G215" s="26">
        <v>0.93473338119513394</v>
      </c>
      <c r="H215" s="26">
        <v>4.3415449157359749</v>
      </c>
    </row>
    <row r="216" spans="6:8" x14ac:dyDescent="0.3">
      <c r="F216" s="31">
        <f t="shared" ca="1" si="4"/>
        <v>0.90927381365144377</v>
      </c>
      <c r="G216" s="26">
        <v>0.94280846641740201</v>
      </c>
      <c r="H216" s="26">
        <v>3.7476396798549145</v>
      </c>
    </row>
    <row r="217" spans="6:8" x14ac:dyDescent="0.3">
      <c r="F217" s="31">
        <f t="shared" ca="1" si="4"/>
        <v>0.92807813588328092</v>
      </c>
      <c r="G217" s="26">
        <v>0.94201122185962538</v>
      </c>
      <c r="H217" s="26">
        <v>3.8058223005317151</v>
      </c>
    </row>
    <row r="218" spans="6:8" x14ac:dyDescent="0.3">
      <c r="F218" s="31">
        <f t="shared" ca="1" si="4"/>
        <v>0.90367490039525367</v>
      </c>
      <c r="G218" s="26">
        <v>0.9255209978815333</v>
      </c>
      <c r="H218" s="26">
        <v>5.0317517211819887</v>
      </c>
    </row>
    <row r="219" spans="6:8" x14ac:dyDescent="0.3">
      <c r="F219" s="31">
        <f t="shared" ca="1" si="4"/>
        <v>0.90762255648853063</v>
      </c>
      <c r="G219" s="26">
        <v>0.8994387319877416</v>
      </c>
      <c r="H219" s="26">
        <v>7.0625590507297815</v>
      </c>
    </row>
    <row r="220" spans="6:8" x14ac:dyDescent="0.3">
      <c r="F220" s="31">
        <f t="shared" ca="1" si="4"/>
        <v>0.92546673918697753</v>
      </c>
      <c r="G220" s="26">
        <v>0.91352998520207174</v>
      </c>
      <c r="H220" s="26">
        <v>5.9509898813479545</v>
      </c>
    </row>
    <row r="221" spans="6:8" x14ac:dyDescent="0.3">
      <c r="F221" s="31">
        <f t="shared" ca="1" si="4"/>
        <v>0.92207687954185291</v>
      </c>
      <c r="G221" s="26">
        <v>0.92599120410687841</v>
      </c>
      <c r="H221" s="26">
        <v>4.9961905133810047</v>
      </c>
    </row>
    <row r="222" spans="6:8" x14ac:dyDescent="0.3">
      <c r="F222" s="31">
        <f t="shared" ca="1" si="4"/>
        <v>0.92715144833356744</v>
      </c>
      <c r="G222" s="26">
        <v>0.9210016064925961</v>
      </c>
      <c r="H222" s="26">
        <v>5.3754003027368187</v>
      </c>
    </row>
    <row r="223" spans="6:8" x14ac:dyDescent="0.3">
      <c r="F223" s="31">
        <f t="shared" ca="1" si="4"/>
        <v>0.93440733959606359</v>
      </c>
      <c r="G223" s="26">
        <v>0.96346558666518645</v>
      </c>
      <c r="H223" s="26">
        <v>2.2736604539506735</v>
      </c>
    </row>
    <row r="224" spans="6:8" x14ac:dyDescent="0.3">
      <c r="F224" s="31">
        <f t="shared" ca="1" si="4"/>
        <v>0.88177253690294399</v>
      </c>
      <c r="G224" s="26">
        <v>0.93975545479720546</v>
      </c>
      <c r="H224" s="26">
        <v>3.9709821906456204</v>
      </c>
    </row>
    <row r="225" spans="6:8" x14ac:dyDescent="0.3">
      <c r="F225" s="31">
        <f t="shared" ca="1" si="4"/>
        <v>0.93162043590823795</v>
      </c>
      <c r="G225" s="26">
        <v>0.92849790644397001</v>
      </c>
      <c r="H225" s="26">
        <v>4.8072190433004947</v>
      </c>
    </row>
    <row r="226" spans="6:8" x14ac:dyDescent="0.3">
      <c r="F226" s="31">
        <f t="shared" ca="1" si="4"/>
        <v>0.90858305691157493</v>
      </c>
      <c r="G226" s="26">
        <v>0.92465973484458508</v>
      </c>
      <c r="H226" s="26">
        <v>5.0969819425242546</v>
      </c>
    </row>
    <row r="227" spans="6:8" x14ac:dyDescent="0.3">
      <c r="F227" s="31">
        <f t="shared" ca="1" si="4"/>
        <v>0.91900879573309335</v>
      </c>
      <c r="G227" s="26">
        <v>0.90135517082841154</v>
      </c>
      <c r="H227" s="26">
        <v>6.909341438413918</v>
      </c>
    </row>
    <row r="228" spans="6:8" x14ac:dyDescent="0.3">
      <c r="F228" s="31">
        <f t="shared" ca="1" si="4"/>
        <v>0.88628638712882601</v>
      </c>
      <c r="G228" s="26">
        <v>0.89915009360786313</v>
      </c>
      <c r="H228" s="26">
        <v>7.0856920297976433</v>
      </c>
    </row>
    <row r="229" spans="6:8" x14ac:dyDescent="0.3">
      <c r="F229" s="31">
        <f t="shared" ca="1" si="4"/>
        <v>0.91008905531805606</v>
      </c>
      <c r="G229" s="26">
        <v>0.91169668150198646</v>
      </c>
      <c r="H229" s="26">
        <v>6.0936631134802699</v>
      </c>
    </row>
    <row r="230" spans="6:8" x14ac:dyDescent="0.3">
      <c r="F230" s="31">
        <f t="shared" ca="1" si="4"/>
        <v>0.91403820617213427</v>
      </c>
      <c r="G230" s="26">
        <v>0.8861490942414072</v>
      </c>
      <c r="H230" s="26">
        <v>8.1432861101845511</v>
      </c>
    </row>
    <row r="231" spans="6:8" x14ac:dyDescent="0.3">
      <c r="F231" s="31">
        <f t="shared" ca="1" si="4"/>
        <v>0.90995354289125396</v>
      </c>
      <c r="G231" s="26">
        <v>0.92110740847759764</v>
      </c>
      <c r="H231" s="26">
        <v>5.3673167101190833</v>
      </c>
    </row>
    <row r="232" spans="6:8" x14ac:dyDescent="0.3">
      <c r="F232" s="31">
        <f t="shared" ca="1" si="4"/>
        <v>0.94628089064140619</v>
      </c>
      <c r="G232" s="26">
        <v>0.89138842740817226</v>
      </c>
      <c r="H232" s="26">
        <v>7.7133702249654235</v>
      </c>
    </row>
    <row r="233" spans="6:8" x14ac:dyDescent="0.3">
      <c r="F233" s="31">
        <f t="shared" ca="1" si="4"/>
        <v>0.94005110542581161</v>
      </c>
      <c r="G233" s="26">
        <v>0.9141196520573257</v>
      </c>
      <c r="H233" s="26">
        <v>5.9052218607323468</v>
      </c>
    </row>
    <row r="234" spans="6:8" x14ac:dyDescent="0.3">
      <c r="F234" s="31">
        <f t="shared" ca="1" si="4"/>
        <v>0.92405364029111525</v>
      </c>
      <c r="G234" s="26">
        <v>0.91106878793819668</v>
      </c>
      <c r="H234" s="26">
        <v>6.1426596920988858</v>
      </c>
    </row>
    <row r="235" spans="6:8" x14ac:dyDescent="0.3">
      <c r="F235" s="31">
        <f t="shared" ca="1" si="4"/>
        <v>0.93816424412554966</v>
      </c>
      <c r="G235" s="26">
        <v>0.89706597060036408</v>
      </c>
      <c r="H235" s="26">
        <v>7.2531662782860247</v>
      </c>
    </row>
    <row r="236" spans="6:8" x14ac:dyDescent="0.3">
      <c r="F236" s="31">
        <f t="shared" ca="1" si="4"/>
        <v>0.91129097867171238</v>
      </c>
      <c r="G236" s="26">
        <v>0.9187683863614724</v>
      </c>
      <c r="H236" s="26">
        <v>5.5464594761095194</v>
      </c>
    </row>
    <row r="237" spans="6:8" x14ac:dyDescent="0.3">
      <c r="F237" s="31">
        <f t="shared" ca="1" si="4"/>
        <v>0.92481724750064498</v>
      </c>
      <c r="G237" s="26">
        <v>0.93831828803137218</v>
      </c>
      <c r="H237" s="26">
        <v>4.0766209751344622</v>
      </c>
    </row>
    <row r="238" spans="6:8" x14ac:dyDescent="0.3">
      <c r="F238" s="31">
        <f t="shared" ca="1" si="4"/>
        <v>0.87475802397459601</v>
      </c>
      <c r="G238" s="26">
        <v>0.92439237337659652</v>
      </c>
      <c r="H238" s="26">
        <v>5.1172560518023964</v>
      </c>
    </row>
    <row r="239" spans="6:8" x14ac:dyDescent="0.3">
      <c r="F239" s="31">
        <f t="shared" ca="1" si="4"/>
        <v>0.93414272370845719</v>
      </c>
      <c r="G239" s="26">
        <v>0.92244751361004085</v>
      </c>
      <c r="H239" s="26">
        <v>5.265089102707103</v>
      </c>
    </row>
    <row r="240" spans="6:8" x14ac:dyDescent="0.3">
      <c r="F240" s="31">
        <f t="shared" ca="1" si="4"/>
        <v>0.90283310368669978</v>
      </c>
      <c r="G240" s="26">
        <v>0.93137190296877714</v>
      </c>
      <c r="H240" s="26">
        <v>4.5918102422647324</v>
      </c>
    </row>
    <row r="241" spans="6:8" x14ac:dyDescent="0.3">
      <c r="F241" s="31">
        <f t="shared" ca="1" si="4"/>
        <v>0.94252619213086331</v>
      </c>
      <c r="G241" s="26">
        <v>0.91959334493074141</v>
      </c>
      <c r="H241" s="26">
        <v>5.4831729086313699</v>
      </c>
    </row>
    <row r="242" spans="6:8" x14ac:dyDescent="0.3">
      <c r="F242" s="31">
        <f t="shared" ca="1" si="4"/>
        <v>0.96324665680427335</v>
      </c>
      <c r="G242" s="26">
        <v>0.88978794519685322</v>
      </c>
      <c r="H242" s="26">
        <v>7.844161450221196</v>
      </c>
    </row>
    <row r="243" spans="6:8" x14ac:dyDescent="0.3">
      <c r="F243" s="31">
        <f t="shared" ca="1" si="4"/>
        <v>0.91449416739377953</v>
      </c>
      <c r="G243" s="26">
        <v>0.89798101611725412</v>
      </c>
      <c r="H243" s="26">
        <v>7.179540071609706</v>
      </c>
    </row>
    <row r="244" spans="6:8" x14ac:dyDescent="0.3">
      <c r="F244" s="31">
        <f t="shared" ca="1" si="4"/>
        <v>0.92799350892175914</v>
      </c>
      <c r="G244" s="26">
        <v>0.92803962486269154</v>
      </c>
      <c r="H244" s="26">
        <v>4.8416910225896839</v>
      </c>
    </row>
    <row r="245" spans="6:8" x14ac:dyDescent="0.3">
      <c r="F245" s="31">
        <f t="shared" ca="1" si="4"/>
        <v>0.93644968586357236</v>
      </c>
      <c r="G245" s="26">
        <v>0.92906069630878141</v>
      </c>
      <c r="H245" s="26">
        <v>4.7649324677039537</v>
      </c>
    </row>
    <row r="246" spans="6:8" x14ac:dyDescent="0.3">
      <c r="F246" s="31">
        <f t="shared" ca="1" si="4"/>
        <v>0.87277123030920079</v>
      </c>
      <c r="G246" s="26">
        <v>0.93117555647136085</v>
      </c>
      <c r="H246" s="26">
        <v>4.6064842831531312</v>
      </c>
    </row>
    <row r="247" spans="6:8" x14ac:dyDescent="0.3">
      <c r="F247" s="31">
        <f t="shared" ca="1" si="4"/>
        <v>0.92767394655246915</v>
      </c>
      <c r="G247" s="26">
        <v>0.90157779907023827</v>
      </c>
      <c r="H247" s="26">
        <v>6.8915847342538683</v>
      </c>
    </row>
    <row r="248" spans="6:8" x14ac:dyDescent="0.3">
      <c r="F248" s="31">
        <f t="shared" ca="1" si="4"/>
        <v>0.91239772665461805</v>
      </c>
      <c r="G248" s="26">
        <v>0.914657986562745</v>
      </c>
      <c r="H248" s="26">
        <v>5.8634896197167929</v>
      </c>
    </row>
    <row r="249" spans="6:8" x14ac:dyDescent="0.3">
      <c r="F249" s="31">
        <f t="shared" ca="1" si="4"/>
        <v>0.92452080907948297</v>
      </c>
      <c r="G249" s="26">
        <v>0.94775872625697477</v>
      </c>
      <c r="H249" s="26">
        <v>3.3885623426125049</v>
      </c>
    </row>
    <row r="250" spans="6:8" x14ac:dyDescent="0.3">
      <c r="F250" s="31">
        <f t="shared" ca="1" si="4"/>
        <v>0.90973336517643033</v>
      </c>
      <c r="G250" s="26">
        <v>0.91237937798794133</v>
      </c>
      <c r="H250" s="26">
        <v>6.0404666086576135</v>
      </c>
    </row>
    <row r="251" spans="6:8" x14ac:dyDescent="0.3">
      <c r="F251" s="31">
        <f t="shared" ca="1" si="4"/>
        <v>0.87850542375778673</v>
      </c>
      <c r="G251" s="26">
        <v>0.95369933597246415</v>
      </c>
      <c r="H251" s="26">
        <v>2.9625688008778841</v>
      </c>
    </row>
    <row r="252" spans="6:8" x14ac:dyDescent="0.3">
      <c r="F252" s="31">
        <f t="shared" ca="1" si="4"/>
        <v>0.90138073413853192</v>
      </c>
      <c r="G252" s="26">
        <v>0.92003499160183</v>
      </c>
      <c r="H252" s="26">
        <v>5.449338696925297</v>
      </c>
    </row>
    <row r="253" spans="6:8" x14ac:dyDescent="0.3">
      <c r="F253" s="31">
        <f t="shared" ca="1" si="4"/>
        <v>0.95729314110264696</v>
      </c>
      <c r="G253" s="26">
        <v>0.93110652673098648</v>
      </c>
      <c r="H253" s="26">
        <v>4.61164472119163</v>
      </c>
    </row>
    <row r="254" spans="6:8" x14ac:dyDescent="0.3">
      <c r="F254" s="31">
        <f t="shared" ca="1" si="4"/>
        <v>0.90189499199983492</v>
      </c>
      <c r="G254" s="26">
        <v>0.93379957953686232</v>
      </c>
      <c r="H254" s="26">
        <v>4.4108866150131822</v>
      </c>
    </row>
    <row r="255" spans="6:8" x14ac:dyDescent="0.3">
      <c r="F255" s="31">
        <f t="shared" ca="1" si="4"/>
        <v>0.94262978625672322</v>
      </c>
      <c r="G255" s="26">
        <v>0.93516544818083591</v>
      </c>
      <c r="H255" s="26">
        <v>4.3095075983244628</v>
      </c>
    </row>
    <row r="256" spans="6:8" x14ac:dyDescent="0.3">
      <c r="F256" s="31">
        <f t="shared" ca="1" si="4"/>
        <v>0.91129593851211732</v>
      </c>
      <c r="G256" s="26">
        <v>0.90287827785477093</v>
      </c>
      <c r="H256" s="26">
        <v>6.7880342523932606</v>
      </c>
    </row>
    <row r="257" spans="6:8" x14ac:dyDescent="0.3">
      <c r="F257" s="31">
        <f t="shared" ca="1" si="4"/>
        <v>0.90088611644060312</v>
      </c>
      <c r="G257" s="26">
        <v>0.91770257658547472</v>
      </c>
      <c r="H257" s="26">
        <v>5.6283913656890538</v>
      </c>
    </row>
    <row r="258" spans="6:8" x14ac:dyDescent="0.3">
      <c r="F258" s="31">
        <f t="shared" ca="1" si="4"/>
        <v>0.92496730407669903</v>
      </c>
      <c r="G258" s="26">
        <v>0.93644311142132153</v>
      </c>
      <c r="H258" s="26">
        <v>4.214943167239964</v>
      </c>
    </row>
    <row r="259" spans="6:8" x14ac:dyDescent="0.3">
      <c r="F259" s="31">
        <f t="shared" ca="1" si="4"/>
        <v>0.91590569335053196</v>
      </c>
      <c r="G259" s="26">
        <v>0.93435626997788301</v>
      </c>
      <c r="H259" s="26">
        <v>4.3695315363104346</v>
      </c>
    </row>
    <row r="260" spans="6:8" x14ac:dyDescent="0.3">
      <c r="F260" s="31">
        <f t="shared" ca="1" si="4"/>
        <v>0.92589947382128912</v>
      </c>
      <c r="G260" s="26">
        <v>0.9399817488734612</v>
      </c>
      <c r="H260" s="26">
        <v>3.9543779058050066</v>
      </c>
    </row>
    <row r="261" spans="6:8" x14ac:dyDescent="0.3">
      <c r="F261" s="31">
        <f t="shared" ca="1" si="4"/>
        <v>0.89467873884794169</v>
      </c>
      <c r="G261" s="26">
        <v>0.95180248524228694</v>
      </c>
      <c r="H261" s="26">
        <v>3.0980116582495421</v>
      </c>
    </row>
    <row r="262" spans="6:8" x14ac:dyDescent="0.3">
      <c r="F262" s="31">
        <f t="shared" ca="1" si="4"/>
        <v>0.88805800460356998</v>
      </c>
      <c r="G262" s="26">
        <v>0.90919234754708445</v>
      </c>
      <c r="H262" s="26">
        <v>6.2894877648797181</v>
      </c>
    </row>
    <row r="263" spans="6:8" x14ac:dyDescent="0.3">
      <c r="F263" s="31">
        <f t="shared" ref="F263:F326" ca="1" si="5">NORMINV(RAND(),0.92,0.02)</f>
        <v>0.91996759299999253</v>
      </c>
      <c r="G263" s="26">
        <v>0.93925864893641209</v>
      </c>
      <c r="H263" s="26">
        <v>4.0074632900912315</v>
      </c>
    </row>
    <row r="264" spans="6:8" x14ac:dyDescent="0.3">
      <c r="F264" s="31">
        <f t="shared" ca="1" si="5"/>
        <v>0.8972058670044869</v>
      </c>
      <c r="G264" s="26">
        <v>0.91473818583631672</v>
      </c>
      <c r="H264" s="26">
        <v>5.8572766940094683</v>
      </c>
    </row>
    <row r="265" spans="6:8" x14ac:dyDescent="0.3">
      <c r="F265" s="31">
        <f t="shared" ca="1" si="5"/>
        <v>0.93026721371307897</v>
      </c>
      <c r="G265" s="26">
        <v>0.9057314380607614</v>
      </c>
      <c r="H265" s="26">
        <v>6.5618935290087013</v>
      </c>
    </row>
    <row r="266" spans="6:8" x14ac:dyDescent="0.3">
      <c r="F266" s="31">
        <f t="shared" ca="1" si="5"/>
        <v>0.93237668081696889</v>
      </c>
      <c r="G266" s="26">
        <v>0.92241023447886317</v>
      </c>
      <c r="H266" s="26">
        <v>5.2679288603073058</v>
      </c>
    </row>
    <row r="267" spans="6:8" x14ac:dyDescent="0.3">
      <c r="F267" s="31">
        <f t="shared" ca="1" si="5"/>
        <v>0.93247959560020777</v>
      </c>
      <c r="G267" s="26">
        <v>0.95703623352191747</v>
      </c>
      <c r="H267" s="26">
        <v>2.7256037609528603</v>
      </c>
    </row>
    <row r="268" spans="6:8" x14ac:dyDescent="0.3">
      <c r="F268" s="31">
        <f t="shared" ca="1" si="5"/>
        <v>0.93099688033067074</v>
      </c>
      <c r="G268" s="26">
        <v>0.93241491005024657</v>
      </c>
      <c r="H268" s="26">
        <v>4.513964263921201</v>
      </c>
    </row>
    <row r="269" spans="6:8" x14ac:dyDescent="0.3">
      <c r="F269" s="31">
        <f t="shared" ca="1" si="5"/>
        <v>0.90279594227940363</v>
      </c>
      <c r="G269" s="26">
        <v>0.91558855894852542</v>
      </c>
      <c r="H269" s="26">
        <v>5.791466432057172</v>
      </c>
    </row>
    <row r="270" spans="6:8" x14ac:dyDescent="0.3">
      <c r="F270" s="31">
        <f t="shared" ca="1" si="5"/>
        <v>0.9507336157638967</v>
      </c>
      <c r="G270" s="26">
        <v>0.93711789688506719</v>
      </c>
      <c r="H270" s="26">
        <v>4.1651039339071367</v>
      </c>
    </row>
    <row r="271" spans="6:8" x14ac:dyDescent="0.3">
      <c r="F271" s="31">
        <f t="shared" ca="1" si="5"/>
        <v>0.93007965478118215</v>
      </c>
      <c r="G271" s="26">
        <v>0.92535345541383429</v>
      </c>
      <c r="H271" s="26">
        <v>5.0444315165963767</v>
      </c>
    </row>
    <row r="272" spans="6:8" x14ac:dyDescent="0.3">
      <c r="F272" s="31">
        <f t="shared" ca="1" si="5"/>
        <v>0.94720389405125616</v>
      </c>
      <c r="G272" s="26">
        <v>0.93634119018287143</v>
      </c>
      <c r="H272" s="26">
        <v>4.2224772507565618</v>
      </c>
    </row>
    <row r="273" spans="6:8" x14ac:dyDescent="0.3">
      <c r="F273" s="31">
        <f t="shared" ca="1" si="5"/>
        <v>0.92707006473047926</v>
      </c>
      <c r="G273" s="26">
        <v>0.89639037603326355</v>
      </c>
      <c r="H273" s="26">
        <v>7.307622291981116</v>
      </c>
    </row>
    <row r="274" spans="6:8" x14ac:dyDescent="0.3">
      <c r="F274" s="31">
        <f t="shared" ca="1" si="5"/>
        <v>0.95977590720945027</v>
      </c>
      <c r="G274" s="26">
        <v>0.96009743621362476</v>
      </c>
      <c r="H274" s="26">
        <v>2.5096654689518512</v>
      </c>
    </row>
    <row r="275" spans="6:8" x14ac:dyDescent="0.3">
      <c r="F275" s="31">
        <f t="shared" ca="1" si="5"/>
        <v>0.91907498956864442</v>
      </c>
      <c r="G275" s="26">
        <v>0.88474408868404553</v>
      </c>
      <c r="H275" s="26">
        <v>8.259440289435819</v>
      </c>
    </row>
    <row r="276" spans="6:8" x14ac:dyDescent="0.3">
      <c r="F276" s="31">
        <f t="shared" ca="1" si="5"/>
        <v>0.94271475219810763</v>
      </c>
      <c r="G276" s="26">
        <v>0.94474458990368182</v>
      </c>
      <c r="H276" s="26">
        <v>3.6067508923107088</v>
      </c>
    </row>
    <row r="277" spans="6:8" x14ac:dyDescent="0.3">
      <c r="F277" s="31">
        <f t="shared" ca="1" si="5"/>
        <v>0.89903795215888893</v>
      </c>
      <c r="G277" s="26">
        <v>0.92879932086391703</v>
      </c>
      <c r="H277" s="26">
        <v>4.7845651696774212</v>
      </c>
    </row>
    <row r="278" spans="6:8" x14ac:dyDescent="0.3">
      <c r="F278" s="31">
        <f t="shared" ca="1" si="5"/>
        <v>0.90439677196146384</v>
      </c>
      <c r="G278" s="26">
        <v>0.91859526762496246</v>
      </c>
      <c r="H278" s="26">
        <v>5.5597546827801612</v>
      </c>
    </row>
    <row r="279" spans="6:8" x14ac:dyDescent="0.3">
      <c r="F279" s="31">
        <f t="shared" ca="1" si="5"/>
        <v>0.92180298042402686</v>
      </c>
      <c r="G279" s="26">
        <v>0.91301439345512037</v>
      </c>
      <c r="H279" s="26">
        <v>5.9910568781916949</v>
      </c>
    </row>
    <row r="280" spans="6:8" x14ac:dyDescent="0.3">
      <c r="F280" s="31">
        <f t="shared" ca="1" si="5"/>
        <v>0.91396236226558847</v>
      </c>
      <c r="G280" s="26">
        <v>0.93949122922305039</v>
      </c>
      <c r="H280" s="26">
        <v>3.990379814383358</v>
      </c>
    </row>
    <row r="281" spans="6:8" x14ac:dyDescent="0.3">
      <c r="F281" s="31">
        <f t="shared" ca="1" si="5"/>
        <v>0.92848180532852442</v>
      </c>
      <c r="G281" s="26">
        <v>0.93296539769194298</v>
      </c>
      <c r="H281" s="26">
        <v>4.4729481894266154</v>
      </c>
    </row>
    <row r="282" spans="6:8" x14ac:dyDescent="0.3">
      <c r="F282" s="31">
        <f t="shared" ca="1" si="5"/>
        <v>0.92373792667494814</v>
      </c>
      <c r="G282" s="26">
        <v>0.9050532929243208</v>
      </c>
      <c r="H282" s="26">
        <v>6.6155139626677633</v>
      </c>
    </row>
    <row r="283" spans="6:8" x14ac:dyDescent="0.3">
      <c r="F283" s="31">
        <f t="shared" ca="1" si="5"/>
        <v>0.92196661582090522</v>
      </c>
      <c r="G283" s="26">
        <v>0.93109872734549548</v>
      </c>
      <c r="H283" s="26">
        <v>4.6122278258999589</v>
      </c>
    </row>
    <row r="284" spans="6:8" x14ac:dyDescent="0.3">
      <c r="F284" s="31">
        <f t="shared" ca="1" si="5"/>
        <v>0.95343636503800999</v>
      </c>
      <c r="G284" s="26">
        <v>0.90796000200505</v>
      </c>
      <c r="H284" s="26">
        <v>6.386246743520811</v>
      </c>
    </row>
    <row r="285" spans="6:8" x14ac:dyDescent="0.3">
      <c r="F285" s="31">
        <f t="shared" ca="1" si="5"/>
        <v>0.88613881291163488</v>
      </c>
      <c r="G285" s="26">
        <v>0.89124241564354612</v>
      </c>
      <c r="H285" s="26">
        <v>7.7252828172210153</v>
      </c>
    </row>
    <row r="286" spans="6:8" x14ac:dyDescent="0.3">
      <c r="F286" s="31">
        <f t="shared" ca="1" si="5"/>
        <v>0.91684395151918163</v>
      </c>
      <c r="G286" s="26">
        <v>0.88792974869707086</v>
      </c>
      <c r="H286" s="26">
        <v>7.9966045528821947</v>
      </c>
    </row>
    <row r="287" spans="6:8" x14ac:dyDescent="0.3">
      <c r="F287" s="31">
        <f t="shared" ca="1" si="5"/>
        <v>0.95463444853978674</v>
      </c>
      <c r="G287" s="26">
        <v>0.93843393143470533</v>
      </c>
      <c r="H287" s="26">
        <v>4.0681086491488667</v>
      </c>
    </row>
    <row r="288" spans="6:8" x14ac:dyDescent="0.3">
      <c r="F288" s="31">
        <f t="shared" ca="1" si="5"/>
        <v>0.94626472413588969</v>
      </c>
      <c r="G288" s="26">
        <v>0.92821122908064657</v>
      </c>
      <c r="H288" s="26">
        <v>4.8287789521545319</v>
      </c>
    </row>
    <row r="289" spans="6:8" x14ac:dyDescent="0.3">
      <c r="F289" s="31">
        <f t="shared" ca="1" si="5"/>
        <v>0.94130689723510841</v>
      </c>
      <c r="G289" s="26">
        <v>0.90123281830386581</v>
      </c>
      <c r="H289" s="26">
        <v>6.9191039429351839</v>
      </c>
    </row>
    <row r="290" spans="6:8" x14ac:dyDescent="0.3">
      <c r="F290" s="31">
        <f t="shared" ca="1" si="5"/>
        <v>0.92609356172350987</v>
      </c>
      <c r="G290" s="26">
        <v>0.92151641178360488</v>
      </c>
      <c r="H290" s="26">
        <v>5.3360850740882162</v>
      </c>
    </row>
    <row r="291" spans="6:8" x14ac:dyDescent="0.3">
      <c r="F291" s="31">
        <f t="shared" ca="1" si="5"/>
        <v>0.90929289002941704</v>
      </c>
      <c r="G291" s="26">
        <v>0.94496939833985361</v>
      </c>
      <c r="H291" s="26">
        <v>3.5904293305691182</v>
      </c>
    </row>
    <row r="292" spans="6:8" x14ac:dyDescent="0.3">
      <c r="F292" s="31">
        <f t="shared" ca="1" si="5"/>
        <v>0.91037592661109779</v>
      </c>
      <c r="G292" s="26">
        <v>0.87690021410287955</v>
      </c>
      <c r="H292" s="26">
        <v>8.9147461637816718</v>
      </c>
    </row>
    <row r="293" spans="6:8" x14ac:dyDescent="0.3">
      <c r="F293" s="31">
        <f t="shared" ca="1" si="5"/>
        <v>0.87756615845755137</v>
      </c>
      <c r="G293" s="26">
        <v>0.90827790115908569</v>
      </c>
      <c r="H293" s="26">
        <v>6.3612614087233839</v>
      </c>
    </row>
    <row r="294" spans="6:8" x14ac:dyDescent="0.3">
      <c r="F294" s="31">
        <f t="shared" ca="1" si="5"/>
        <v>0.9295493383288076</v>
      </c>
      <c r="G294" s="26">
        <v>0.92258057629473189</v>
      </c>
      <c r="H294" s="26">
        <v>5.2549548535842598</v>
      </c>
    </row>
    <row r="295" spans="6:8" x14ac:dyDescent="0.3">
      <c r="F295" s="31">
        <f t="shared" ca="1" si="5"/>
        <v>0.92239934739418383</v>
      </c>
      <c r="G295" s="26">
        <v>0.89945092916979341</v>
      </c>
      <c r="H295" s="26">
        <v>7.0615818321585806</v>
      </c>
    </row>
    <row r="296" spans="6:8" x14ac:dyDescent="0.3">
      <c r="F296" s="31">
        <f t="shared" ca="1" si="5"/>
        <v>0.89063854260910225</v>
      </c>
      <c r="G296" s="26">
        <v>0.90811702503570779</v>
      </c>
      <c r="H296" s="26">
        <v>6.3739033070451914</v>
      </c>
    </row>
    <row r="297" spans="6:8" x14ac:dyDescent="0.3">
      <c r="F297" s="31">
        <f t="shared" ca="1" si="5"/>
        <v>0.95536044813083754</v>
      </c>
      <c r="G297" s="26">
        <v>0.90600579090457345</v>
      </c>
      <c r="H297" s="26">
        <v>6.5402234589105248</v>
      </c>
    </row>
    <row r="298" spans="6:8" x14ac:dyDescent="0.3">
      <c r="F298" s="31">
        <f t="shared" ca="1" si="5"/>
        <v>0.91442762107372477</v>
      </c>
      <c r="G298" s="26">
        <v>0.91517568741895727</v>
      </c>
      <c r="H298" s="26">
        <v>5.823403230016261</v>
      </c>
    </row>
    <row r="299" spans="6:8" x14ac:dyDescent="0.3">
      <c r="F299" s="31">
        <f t="shared" ca="1" si="5"/>
        <v>0.90422538031755606</v>
      </c>
      <c r="G299" s="26">
        <v>0.94071863340942508</v>
      </c>
      <c r="H299" s="26">
        <v>3.9003645026882441</v>
      </c>
    </row>
    <row r="300" spans="6:8" x14ac:dyDescent="0.3">
      <c r="F300" s="31">
        <f t="shared" ca="1" si="5"/>
        <v>0.91138357819607729</v>
      </c>
      <c r="G300" s="26">
        <v>0.89379288898199216</v>
      </c>
      <c r="H300" s="26">
        <v>7.5177583480260077</v>
      </c>
    </row>
    <row r="301" spans="6:8" x14ac:dyDescent="0.3">
      <c r="F301" s="31">
        <f t="shared" ca="1" si="5"/>
        <v>0.90088889813618578</v>
      </c>
      <c r="G301" s="26">
        <v>0.89465825449234582</v>
      </c>
      <c r="H301" s="26">
        <v>7.4476149534421712</v>
      </c>
    </row>
    <row r="302" spans="6:8" x14ac:dyDescent="0.3">
      <c r="F302" s="31">
        <f t="shared" ca="1" si="5"/>
        <v>0.92883978741432405</v>
      </c>
      <c r="G302" s="26">
        <v>0.89797540776075557</v>
      </c>
      <c r="H302" s="26">
        <v>7.179990873033792</v>
      </c>
    </row>
    <row r="303" spans="6:8" x14ac:dyDescent="0.3">
      <c r="F303" s="31">
        <f t="shared" ca="1" si="5"/>
        <v>0.90705157380957346</v>
      </c>
      <c r="G303" s="26">
        <v>0.94185326036196815</v>
      </c>
      <c r="H303" s="26">
        <v>3.8173619651435318</v>
      </c>
    </row>
    <row r="304" spans="6:8" x14ac:dyDescent="0.3">
      <c r="F304" s="31">
        <f t="shared" ca="1" si="5"/>
        <v>0.8782640783321749</v>
      </c>
      <c r="G304" s="26">
        <v>0.89447477699520872</v>
      </c>
      <c r="H304" s="26">
        <v>7.4624756375073495</v>
      </c>
    </row>
    <row r="305" spans="6:8" x14ac:dyDescent="0.3">
      <c r="F305" s="31">
        <f t="shared" ca="1" si="5"/>
        <v>0.92872391551967481</v>
      </c>
      <c r="G305" s="26">
        <v>0.92681993512695404</v>
      </c>
      <c r="H305" s="26">
        <v>4.9336022886708673</v>
      </c>
    </row>
    <row r="306" spans="6:8" x14ac:dyDescent="0.3">
      <c r="F306" s="31">
        <f t="shared" ca="1" si="5"/>
        <v>0.94430165420206147</v>
      </c>
      <c r="G306" s="26">
        <v>0.90812407080548063</v>
      </c>
      <c r="H306" s="26">
        <v>6.3733495456081029</v>
      </c>
    </row>
    <row r="307" spans="6:8" x14ac:dyDescent="0.3">
      <c r="F307" s="31">
        <f t="shared" ca="1" si="5"/>
        <v>0.96300678629581593</v>
      </c>
      <c r="G307" s="26">
        <v>0.91820072354872206</v>
      </c>
      <c r="H307" s="26">
        <v>5.59007368876338</v>
      </c>
    </row>
    <row r="308" spans="6:8" x14ac:dyDescent="0.3">
      <c r="F308" s="31">
        <f t="shared" ca="1" si="5"/>
        <v>0.93561304080543828</v>
      </c>
      <c r="G308" s="26">
        <v>0.88984484195125868</v>
      </c>
      <c r="H308" s="26">
        <v>7.8395037883811591</v>
      </c>
    </row>
    <row r="309" spans="6:8" x14ac:dyDescent="0.3">
      <c r="F309" s="31">
        <f t="shared" ca="1" si="5"/>
        <v>0.93164430248793628</v>
      </c>
      <c r="G309" s="26">
        <v>0.94150930950816314</v>
      </c>
      <c r="H309" s="26">
        <v>3.8425022268121989</v>
      </c>
    </row>
    <row r="310" spans="6:8" x14ac:dyDescent="0.3">
      <c r="F310" s="31">
        <f t="shared" ca="1" si="5"/>
        <v>0.8909603702398976</v>
      </c>
      <c r="G310" s="26">
        <v>0.90051828688147084</v>
      </c>
      <c r="H310" s="26">
        <v>6.9761693689085691</v>
      </c>
    </row>
    <row r="311" spans="6:8" x14ac:dyDescent="0.3">
      <c r="F311" s="31">
        <f t="shared" ca="1" si="5"/>
        <v>0.90104482260800678</v>
      </c>
      <c r="G311" s="26">
        <v>0.95415506555441409</v>
      </c>
      <c r="H311" s="26">
        <v>2.9301080885827839</v>
      </c>
    </row>
    <row r="312" spans="6:8" x14ac:dyDescent="0.3">
      <c r="F312" s="31">
        <f t="shared" ca="1" si="5"/>
        <v>0.92920328303978228</v>
      </c>
      <c r="G312" s="26">
        <v>0.96544747004594456</v>
      </c>
      <c r="H312" s="26">
        <v>2.135560190857023</v>
      </c>
    </row>
    <row r="313" spans="6:8" x14ac:dyDescent="0.3">
      <c r="F313" s="31">
        <f t="shared" ca="1" si="5"/>
        <v>0.96675288149772942</v>
      </c>
      <c r="G313" s="26">
        <v>0.9485530497270086</v>
      </c>
      <c r="H313" s="26">
        <v>3.3312933894777892</v>
      </c>
    </row>
    <row r="314" spans="6:8" x14ac:dyDescent="0.3">
      <c r="F314" s="31">
        <f t="shared" ca="1" si="5"/>
        <v>0.94682784985448154</v>
      </c>
      <c r="G314" s="26">
        <v>0.91752927584478294</v>
      </c>
      <c r="H314" s="26">
        <v>5.6417314877535851</v>
      </c>
    </row>
    <row r="315" spans="6:8" x14ac:dyDescent="0.3">
      <c r="F315" s="31">
        <f t="shared" ca="1" si="5"/>
        <v>0.91861445939011988</v>
      </c>
      <c r="G315" s="26">
        <v>0.92025444615466212</v>
      </c>
      <c r="H315" s="26">
        <v>5.4325385302043854</v>
      </c>
    </row>
    <row r="316" spans="6:8" x14ac:dyDescent="0.3">
      <c r="F316" s="31">
        <f t="shared" ca="1" si="5"/>
        <v>0.91669418044717321</v>
      </c>
      <c r="G316" s="26">
        <v>0.9211240302423489</v>
      </c>
      <c r="H316" s="26">
        <v>5.3660469256534427</v>
      </c>
    </row>
    <row r="317" spans="6:8" x14ac:dyDescent="0.3">
      <c r="F317" s="31">
        <f t="shared" ca="1" si="5"/>
        <v>0.89859547693114694</v>
      </c>
      <c r="G317" s="26">
        <v>0.90872276094962301</v>
      </c>
      <c r="H317" s="26">
        <v>6.3263269301706702</v>
      </c>
    </row>
    <row r="318" spans="6:8" x14ac:dyDescent="0.3">
      <c r="F318" s="31">
        <f t="shared" ca="1" si="5"/>
        <v>0.9193369172664686</v>
      </c>
      <c r="G318" s="26">
        <v>0.90563402585396946</v>
      </c>
      <c r="H318" s="26">
        <v>6.5695909009844211</v>
      </c>
    </row>
    <row r="319" spans="6:8" x14ac:dyDescent="0.3">
      <c r="F319" s="31">
        <f t="shared" ca="1" si="5"/>
        <v>0.92524687864148625</v>
      </c>
      <c r="G319" s="26">
        <v>0.93073194041105967</v>
      </c>
      <c r="H319" s="26">
        <v>4.6396609186465438</v>
      </c>
    </row>
    <row r="320" spans="6:8" x14ac:dyDescent="0.3">
      <c r="F320" s="31">
        <f t="shared" ca="1" si="5"/>
        <v>0.92906186065383289</v>
      </c>
      <c r="G320" s="26">
        <v>0.92077661541994738</v>
      </c>
      <c r="H320" s="26">
        <v>5.3925964788093124</v>
      </c>
    </row>
    <row r="321" spans="6:8" x14ac:dyDescent="0.3">
      <c r="F321" s="31">
        <f t="shared" ca="1" si="5"/>
        <v>0.93562790287277919</v>
      </c>
      <c r="G321" s="26">
        <v>0.93170432290178962</v>
      </c>
      <c r="H321" s="26">
        <v>4.5669807933394466</v>
      </c>
    </row>
    <row r="322" spans="6:8" x14ac:dyDescent="0.3">
      <c r="F322" s="31">
        <f t="shared" ca="1" si="5"/>
        <v>0.94988704108424604</v>
      </c>
      <c r="G322" s="26">
        <v>0.92215933695062391</v>
      </c>
      <c r="H322" s="26">
        <v>5.2870470852811486</v>
      </c>
    </row>
    <row r="323" spans="6:8" x14ac:dyDescent="0.3">
      <c r="F323" s="31">
        <f t="shared" ca="1" si="5"/>
        <v>0.95256108538997253</v>
      </c>
      <c r="G323" s="26">
        <v>0.9007135797760758</v>
      </c>
      <c r="H323" s="26">
        <v>6.9605634817828088</v>
      </c>
    </row>
    <row r="324" spans="6:8" x14ac:dyDescent="0.3">
      <c r="F324" s="31">
        <f t="shared" ca="1" si="5"/>
        <v>0.93290633516991606</v>
      </c>
      <c r="G324" s="26">
        <v>0.90670532847075447</v>
      </c>
      <c r="H324" s="26">
        <v>6.4850290399178565</v>
      </c>
    </row>
    <row r="325" spans="6:8" x14ac:dyDescent="0.3">
      <c r="F325" s="31">
        <f t="shared" ca="1" si="5"/>
        <v>0.95664302105785981</v>
      </c>
      <c r="G325" s="26">
        <v>0.90372725633655804</v>
      </c>
      <c r="H325" s="26">
        <v>6.7205952148930281</v>
      </c>
    </row>
    <row r="326" spans="6:8" x14ac:dyDescent="0.3">
      <c r="F326" s="31">
        <f t="shared" ca="1" si="5"/>
        <v>0.93711845787374692</v>
      </c>
      <c r="G326" s="26">
        <v>0.8806787493397662</v>
      </c>
      <c r="H326" s="26">
        <v>8.5976163668894916</v>
      </c>
    </row>
    <row r="327" spans="6:8" x14ac:dyDescent="0.3">
      <c r="F327" s="31">
        <f t="shared" ref="F327:F390" ca="1" si="6">NORMINV(RAND(),0.92,0.02)</f>
        <v>0.93543955851143168</v>
      </c>
      <c r="G327" s="26">
        <v>0.93469455355818698</v>
      </c>
      <c r="H327" s="26">
        <v>4.3444253950552199</v>
      </c>
    </row>
    <row r="328" spans="6:8" x14ac:dyDescent="0.3">
      <c r="F328" s="31">
        <f t="shared" ca="1" si="6"/>
        <v>0.96035502847717336</v>
      </c>
      <c r="G328" s="26">
        <v>0.91731629891995348</v>
      </c>
      <c r="H328" s="26">
        <v>5.6581326557635814</v>
      </c>
    </row>
    <row r="329" spans="6:8" x14ac:dyDescent="0.3">
      <c r="F329" s="31">
        <f t="shared" ca="1" si="6"/>
        <v>0.95049565920823875</v>
      </c>
      <c r="G329" s="26">
        <v>0.93487378135979038</v>
      </c>
      <c r="H329" s="26">
        <v>4.3311311416866776</v>
      </c>
    </row>
    <row r="330" spans="6:8" x14ac:dyDescent="0.3">
      <c r="F330" s="31">
        <f t="shared" ca="1" si="6"/>
        <v>0.9348896251374077</v>
      </c>
      <c r="G330" s="26">
        <v>0.9468155884769166</v>
      </c>
      <c r="H330" s="26">
        <v>3.4566852565718591</v>
      </c>
    </row>
    <row r="331" spans="6:8" x14ac:dyDescent="0.3">
      <c r="F331" s="31">
        <f t="shared" ca="1" si="6"/>
        <v>0.91671675222661964</v>
      </c>
      <c r="G331" s="26">
        <v>0.90316097108101412</v>
      </c>
      <c r="H331" s="26">
        <v>6.7655642922662498</v>
      </c>
    </row>
    <row r="332" spans="6:8" x14ac:dyDescent="0.3">
      <c r="F332" s="31">
        <f t="shared" ca="1" si="6"/>
        <v>0.9269409846586929</v>
      </c>
      <c r="G332" s="26">
        <v>0.88458605264041157</v>
      </c>
      <c r="H332" s="26">
        <v>8.2725284814411246</v>
      </c>
    </row>
    <row r="333" spans="6:8" x14ac:dyDescent="0.3">
      <c r="F333" s="31">
        <f t="shared" ca="1" si="6"/>
        <v>0.91748273405306391</v>
      </c>
      <c r="G333" s="26">
        <v>0.92667392432654527</v>
      </c>
      <c r="H333" s="26">
        <v>4.94462133321026</v>
      </c>
    </row>
    <row r="334" spans="6:8" x14ac:dyDescent="0.3">
      <c r="F334" s="31">
        <f t="shared" ca="1" si="6"/>
        <v>0.95336036443722894</v>
      </c>
      <c r="G334" s="26">
        <v>0.91422793721697226</v>
      </c>
      <c r="H334" s="26">
        <v>5.8968235358109622</v>
      </c>
    </row>
    <row r="335" spans="6:8" x14ac:dyDescent="0.3">
      <c r="F335" s="31">
        <f t="shared" ca="1" si="6"/>
        <v>0.91503379477850288</v>
      </c>
      <c r="G335" s="26">
        <v>0.9317764021518623</v>
      </c>
      <c r="H335" s="26">
        <v>4.5615993136262745</v>
      </c>
    </row>
    <row r="336" spans="6:8" x14ac:dyDescent="0.3">
      <c r="F336" s="31">
        <f t="shared" ca="1" si="6"/>
        <v>0.94182508082195227</v>
      </c>
      <c r="G336" s="26">
        <v>0.91618337985783704</v>
      </c>
      <c r="H336" s="26">
        <v>5.745505934016764</v>
      </c>
    </row>
    <row r="337" spans="6:8" x14ac:dyDescent="0.3">
      <c r="F337" s="31">
        <f t="shared" ca="1" si="6"/>
        <v>0.93208728814250286</v>
      </c>
      <c r="G337" s="26">
        <v>0.90338829449971836</v>
      </c>
      <c r="H337" s="26">
        <v>6.7475056196893748</v>
      </c>
    </row>
    <row r="338" spans="6:8" x14ac:dyDescent="0.3">
      <c r="F338" s="31">
        <f t="shared" ca="1" si="6"/>
        <v>0.92442079641111008</v>
      </c>
      <c r="G338" s="26">
        <v>0.89123647431561337</v>
      </c>
      <c r="H338" s="26">
        <v>7.725767632156983</v>
      </c>
    </row>
    <row r="339" spans="6:8" x14ac:dyDescent="0.3">
      <c r="F339" s="31">
        <f t="shared" ca="1" si="6"/>
        <v>0.93386298032140547</v>
      </c>
      <c r="G339" s="26">
        <v>0.91001225991842016</v>
      </c>
      <c r="H339" s="26">
        <v>6.2252566159830538</v>
      </c>
    </row>
    <row r="340" spans="6:8" x14ac:dyDescent="0.3">
      <c r="F340" s="31">
        <f t="shared" ca="1" si="6"/>
        <v>0.93082679842687932</v>
      </c>
      <c r="G340" s="26">
        <v>0.94279775979570535</v>
      </c>
      <c r="H340" s="26">
        <v>3.7484203933885842</v>
      </c>
    </row>
    <row r="341" spans="6:8" x14ac:dyDescent="0.3">
      <c r="F341" s="31">
        <f t="shared" ca="1" si="6"/>
        <v>0.91257508191332648</v>
      </c>
      <c r="G341" s="26">
        <v>0.91075320142349248</v>
      </c>
      <c r="H341" s="26">
        <v>6.1673114462556988</v>
      </c>
    </row>
    <row r="342" spans="6:8" x14ac:dyDescent="0.3">
      <c r="F342" s="31">
        <f t="shared" ca="1" si="6"/>
        <v>0.9312411034458663</v>
      </c>
      <c r="G342" s="26">
        <v>0.94235094124389551</v>
      </c>
      <c r="H342" s="26">
        <v>3.781017665057719</v>
      </c>
    </row>
    <row r="343" spans="6:8" x14ac:dyDescent="0.3">
      <c r="F343" s="31">
        <f t="shared" ca="1" si="6"/>
        <v>0.92692814545950553</v>
      </c>
      <c r="G343" s="26">
        <v>0.93773060470949554</v>
      </c>
      <c r="H343" s="26">
        <v>4.1199118498001699</v>
      </c>
    </row>
    <row r="344" spans="6:8" x14ac:dyDescent="0.3">
      <c r="F344" s="31">
        <f t="shared" ca="1" si="6"/>
        <v>0.91814358665665552</v>
      </c>
      <c r="G344" s="26">
        <v>0.94106056006879957</v>
      </c>
      <c r="H344" s="26">
        <v>3.8753301186499001</v>
      </c>
    </row>
    <row r="345" spans="6:8" x14ac:dyDescent="0.3">
      <c r="F345" s="31">
        <f t="shared" ca="1" si="6"/>
        <v>0.94131746605551725</v>
      </c>
      <c r="G345" s="26">
        <v>0.87815217997444073</v>
      </c>
      <c r="H345" s="26">
        <v>8.8093672309355888</v>
      </c>
    </row>
    <row r="346" spans="6:8" x14ac:dyDescent="0.3">
      <c r="F346" s="31">
        <f t="shared" ca="1" si="6"/>
        <v>0.88065901140868663</v>
      </c>
      <c r="G346" s="26">
        <v>0.92560134756900092</v>
      </c>
      <c r="H346" s="26">
        <v>5.0256723983953595</v>
      </c>
    </row>
    <row r="347" spans="6:8" x14ac:dyDescent="0.3">
      <c r="F347" s="31">
        <f t="shared" ca="1" si="6"/>
        <v>0.91600944036603538</v>
      </c>
      <c r="G347" s="26">
        <v>0.94432872207006158</v>
      </c>
      <c r="H347" s="26">
        <v>3.6369642493743002</v>
      </c>
    </row>
    <row r="348" spans="6:8" x14ac:dyDescent="0.3">
      <c r="F348" s="31">
        <f t="shared" ca="1" si="6"/>
        <v>0.89636660121053247</v>
      </c>
      <c r="G348" s="26">
        <v>0.93341568408604025</v>
      </c>
      <c r="H348" s="26">
        <v>4.4394339429222196</v>
      </c>
    </row>
    <row r="349" spans="6:8" x14ac:dyDescent="0.3">
      <c r="F349" s="31">
        <f t="shared" ca="1" si="6"/>
        <v>0.89855899712423337</v>
      </c>
      <c r="G349" s="26">
        <v>0.93029518870089889</v>
      </c>
      <c r="H349" s="26">
        <v>4.6723551014937312</v>
      </c>
    </row>
    <row r="350" spans="6:8" x14ac:dyDescent="0.3">
      <c r="F350" s="31">
        <f t="shared" ca="1" si="6"/>
        <v>0.93114306801560287</v>
      </c>
      <c r="G350" s="26">
        <v>0.90044872372863793</v>
      </c>
      <c r="H350" s="26">
        <v>6.9817298068748865</v>
      </c>
    </row>
    <row r="351" spans="6:8" x14ac:dyDescent="0.3">
      <c r="F351" s="31">
        <f t="shared" ca="1" si="6"/>
        <v>0.92827308680053</v>
      </c>
      <c r="G351" s="26">
        <v>0.92840539031602332</v>
      </c>
      <c r="H351" s="26">
        <v>4.8141753725893794</v>
      </c>
    </row>
    <row r="352" spans="6:8" x14ac:dyDescent="0.3">
      <c r="F352" s="31">
        <f t="shared" ca="1" si="6"/>
        <v>0.90872870612233603</v>
      </c>
      <c r="G352" s="26">
        <v>0.91506241606381311</v>
      </c>
      <c r="H352" s="26">
        <v>5.8321701323815729</v>
      </c>
    </row>
    <row r="353" spans="6:8" x14ac:dyDescent="0.3">
      <c r="F353" s="31">
        <f t="shared" ca="1" si="6"/>
        <v>0.89921392929432742</v>
      </c>
      <c r="G353" s="26">
        <v>0.91224040231128234</v>
      </c>
      <c r="H353" s="26">
        <v>6.0512893006717858</v>
      </c>
    </row>
    <row r="354" spans="6:8" x14ac:dyDescent="0.3">
      <c r="F354" s="31">
        <f t="shared" ca="1" si="6"/>
        <v>0.92729282502203358</v>
      </c>
      <c r="G354" s="26">
        <v>0.92842472932425246</v>
      </c>
      <c r="H354" s="26">
        <v>4.8127211492480484</v>
      </c>
    </row>
    <row r="355" spans="6:8" x14ac:dyDescent="0.3">
      <c r="F355" s="31">
        <f t="shared" ca="1" si="6"/>
        <v>0.91301777378331217</v>
      </c>
      <c r="G355" s="26">
        <v>0.92561132721390715</v>
      </c>
      <c r="H355" s="26">
        <v>5.02491740402104</v>
      </c>
    </row>
    <row r="356" spans="6:8" x14ac:dyDescent="0.3">
      <c r="F356" s="31">
        <f t="shared" ca="1" si="6"/>
        <v>0.93257320983267966</v>
      </c>
      <c r="G356" s="26">
        <v>0.9069853343782317</v>
      </c>
      <c r="H356" s="26">
        <v>6.462960071800441</v>
      </c>
    </row>
    <row r="357" spans="6:8" x14ac:dyDescent="0.3">
      <c r="F357" s="31">
        <f t="shared" ca="1" si="6"/>
        <v>0.90400567114853958</v>
      </c>
      <c r="G357" s="26">
        <v>0.93832101029057979</v>
      </c>
      <c r="H357" s="26">
        <v>4.0764205698729157</v>
      </c>
    </row>
    <row r="358" spans="6:8" x14ac:dyDescent="0.3">
      <c r="F358" s="31">
        <f t="shared" ca="1" si="6"/>
        <v>0.91816150213726166</v>
      </c>
      <c r="G358" s="26">
        <v>0.94302424559566345</v>
      </c>
      <c r="H358" s="26">
        <v>3.7319091095468702</v>
      </c>
    </row>
    <row r="359" spans="6:8" x14ac:dyDescent="0.3">
      <c r="F359" s="31">
        <f t="shared" ca="1" si="6"/>
        <v>0.92158885503975674</v>
      </c>
      <c r="G359" s="26">
        <v>0.90509959853092004</v>
      </c>
      <c r="H359" s="26">
        <v>6.6118500567049976</v>
      </c>
    </row>
    <row r="360" spans="6:8" x14ac:dyDescent="0.3">
      <c r="F360" s="31">
        <f t="shared" ca="1" si="6"/>
        <v>0.92425462423929039</v>
      </c>
      <c r="G360" s="26">
        <v>0.92177196466500666</v>
      </c>
      <c r="H360" s="26">
        <v>5.3165850351455655</v>
      </c>
    </row>
    <row r="361" spans="6:8" x14ac:dyDescent="0.3">
      <c r="F361" s="31">
        <f t="shared" ca="1" si="6"/>
        <v>0.94368749382161377</v>
      </c>
      <c r="G361" s="26">
        <v>0.93452173849119935</v>
      </c>
      <c r="H361" s="26">
        <v>4.3572488115968406</v>
      </c>
    </row>
    <row r="362" spans="6:8" x14ac:dyDescent="0.3">
      <c r="F362" s="31">
        <f t="shared" ca="1" si="6"/>
        <v>0.92084124284383662</v>
      </c>
      <c r="G362" s="26">
        <v>0.92480592042893428</v>
      </c>
      <c r="H362" s="26">
        <v>5.0859015979459734</v>
      </c>
    </row>
    <row r="363" spans="6:8" x14ac:dyDescent="0.3">
      <c r="F363" s="31">
        <f t="shared" ca="1" si="6"/>
        <v>0.89742831690973546</v>
      </c>
      <c r="G363" s="26">
        <v>0.89801038313333181</v>
      </c>
      <c r="H363" s="26">
        <v>7.177179633742198</v>
      </c>
    </row>
    <row r="364" spans="6:8" x14ac:dyDescent="0.3">
      <c r="F364" s="31">
        <f t="shared" ca="1" si="6"/>
        <v>0.93380334325181935</v>
      </c>
      <c r="G364" s="26">
        <v>0.94808321323422906</v>
      </c>
      <c r="H364" s="26">
        <v>3.3651559605950268</v>
      </c>
    </row>
    <row r="365" spans="6:8" x14ac:dyDescent="0.3">
      <c r="F365" s="31">
        <f t="shared" ca="1" si="6"/>
        <v>0.90794648986067716</v>
      </c>
      <c r="G365" s="26">
        <v>0.93466920536957276</v>
      </c>
      <c r="H365" s="26">
        <v>4.3463060128868225</v>
      </c>
    </row>
    <row r="366" spans="6:8" x14ac:dyDescent="0.3">
      <c r="F366" s="31">
        <f t="shared" ca="1" si="6"/>
        <v>0.92605511016484643</v>
      </c>
      <c r="G366" s="26">
        <v>0.88438860636047611</v>
      </c>
      <c r="H366" s="26">
        <v>8.2888871139089026</v>
      </c>
    </row>
    <row r="367" spans="6:8" x14ac:dyDescent="0.3">
      <c r="F367" s="31">
        <f t="shared" ca="1" si="6"/>
        <v>0.94164725933780047</v>
      </c>
      <c r="G367" s="26">
        <v>0.91100401703887657</v>
      </c>
      <c r="H367" s="26">
        <v>6.1477178191346677</v>
      </c>
    </row>
    <row r="368" spans="6:8" x14ac:dyDescent="0.3">
      <c r="F368" s="31">
        <f t="shared" ca="1" si="6"/>
        <v>0.92128246998913921</v>
      </c>
      <c r="G368" s="26">
        <v>0.9086897086817104</v>
      </c>
      <c r="H368" s="26">
        <v>6.3289213216823041</v>
      </c>
    </row>
    <row r="369" spans="6:8" x14ac:dyDescent="0.3">
      <c r="F369" s="31">
        <f t="shared" ca="1" si="6"/>
        <v>0.93696002276280443</v>
      </c>
      <c r="G369" s="26">
        <v>0.92183402363800349</v>
      </c>
      <c r="H369" s="26">
        <v>5.3118512382363381</v>
      </c>
    </row>
    <row r="370" spans="6:8" x14ac:dyDescent="0.3">
      <c r="F370" s="31">
        <f t="shared" ca="1" si="6"/>
        <v>0.94076296788624303</v>
      </c>
      <c r="G370" s="26">
        <v>0.9037911786970837</v>
      </c>
      <c r="H370" s="26">
        <v>6.7155226385584621</v>
      </c>
    </row>
    <row r="371" spans="6:8" x14ac:dyDescent="0.3">
      <c r="F371" s="31">
        <f t="shared" ca="1" si="6"/>
        <v>0.93208800470279418</v>
      </c>
      <c r="G371" s="26">
        <v>0.93887092852545173</v>
      </c>
      <c r="H371" s="26">
        <v>4.0359609261488165</v>
      </c>
    </row>
    <row r="372" spans="6:8" x14ac:dyDescent="0.3">
      <c r="F372" s="31">
        <f t="shared" ca="1" si="6"/>
        <v>0.918581874297837</v>
      </c>
      <c r="G372" s="26">
        <v>0.92037907963635579</v>
      </c>
      <c r="H372" s="26">
        <v>5.4230008813206254</v>
      </c>
    </row>
    <row r="373" spans="6:8" x14ac:dyDescent="0.3">
      <c r="F373" s="31">
        <f t="shared" ca="1" si="6"/>
        <v>0.88518674682961007</v>
      </c>
      <c r="G373" s="26">
        <v>0.94635386210988703</v>
      </c>
      <c r="H373" s="26">
        <v>3.4900852962905469</v>
      </c>
    </row>
    <row r="374" spans="6:8" x14ac:dyDescent="0.3">
      <c r="F374" s="31">
        <f t="shared" ca="1" si="6"/>
        <v>0.90178416421718566</v>
      </c>
      <c r="G374" s="26">
        <v>0.90114652487104885</v>
      </c>
      <c r="H374" s="26">
        <v>6.9259908877250256</v>
      </c>
    </row>
    <row r="375" spans="6:8" x14ac:dyDescent="0.3">
      <c r="F375" s="31">
        <f t="shared" ca="1" si="6"/>
        <v>0.90430722619015413</v>
      </c>
      <c r="G375" s="26">
        <v>0.89603938852409915</v>
      </c>
      <c r="H375" s="26">
        <v>7.335945904276401</v>
      </c>
    </row>
    <row r="376" spans="6:8" x14ac:dyDescent="0.3">
      <c r="F376" s="31">
        <f t="shared" ca="1" si="6"/>
        <v>0.91047217124518609</v>
      </c>
      <c r="G376" s="26">
        <v>0.92061693699209191</v>
      </c>
      <c r="H376" s="26">
        <v>5.4048058774057779</v>
      </c>
    </row>
    <row r="377" spans="6:8" x14ac:dyDescent="0.3">
      <c r="F377" s="31">
        <f t="shared" ca="1" si="6"/>
        <v>0.91984174260069473</v>
      </c>
      <c r="G377" s="26">
        <v>0.91744931319012024</v>
      </c>
      <c r="H377" s="26">
        <v>5.6478884495590034</v>
      </c>
    </row>
    <row r="378" spans="6:8" x14ac:dyDescent="0.3">
      <c r="F378" s="31">
        <f t="shared" ca="1" si="6"/>
        <v>0.92648364331802613</v>
      </c>
      <c r="G378" s="26">
        <v>0.90940004146710618</v>
      </c>
      <c r="H378" s="26">
        <v>6.2732062688437704</v>
      </c>
    </row>
    <row r="379" spans="6:8" x14ac:dyDescent="0.3">
      <c r="F379" s="31">
        <f t="shared" ca="1" si="6"/>
        <v>0.91087327331248624</v>
      </c>
      <c r="G379" s="26">
        <v>0.93205432386453202</v>
      </c>
      <c r="H379" s="26">
        <v>4.5408573050090819</v>
      </c>
    </row>
    <row r="380" spans="6:8" x14ac:dyDescent="0.3">
      <c r="F380" s="31">
        <f t="shared" ca="1" si="6"/>
        <v>0.96111419956569677</v>
      </c>
      <c r="G380" s="26">
        <v>0.91087409361315252</v>
      </c>
      <c r="H380" s="26">
        <v>6.157866044115841</v>
      </c>
    </row>
    <row r="381" spans="6:8" x14ac:dyDescent="0.3">
      <c r="F381" s="31">
        <f t="shared" ca="1" si="6"/>
        <v>0.91764922170167984</v>
      </c>
      <c r="G381" s="26">
        <v>0.90407279338879798</v>
      </c>
      <c r="H381" s="26">
        <v>6.6931835692416284</v>
      </c>
    </row>
    <row r="382" spans="6:8" x14ac:dyDescent="0.3">
      <c r="F382" s="31">
        <f t="shared" ca="1" si="6"/>
        <v>0.92012580406020383</v>
      </c>
      <c r="G382" s="26">
        <v>0.91350224945280123</v>
      </c>
      <c r="H382" s="26">
        <v>5.9531440948345962</v>
      </c>
    </row>
    <row r="383" spans="6:8" x14ac:dyDescent="0.3">
      <c r="F383" s="31">
        <f t="shared" ca="1" si="6"/>
        <v>0.93551126279956875</v>
      </c>
      <c r="G383" s="26">
        <v>0.93388408982438265</v>
      </c>
      <c r="H383" s="26">
        <v>4.4046053922695965</v>
      </c>
    </row>
    <row r="384" spans="6:8" x14ac:dyDescent="0.3">
      <c r="F384" s="31">
        <f t="shared" ca="1" si="6"/>
        <v>0.88756614406509171</v>
      </c>
      <c r="G384" s="26">
        <v>0.93118674019486358</v>
      </c>
      <c r="H384" s="26">
        <v>4.605648296513051</v>
      </c>
    </row>
    <row r="385" spans="6:8" x14ac:dyDescent="0.3">
      <c r="F385" s="31">
        <f t="shared" ca="1" si="6"/>
        <v>0.94754424889704669</v>
      </c>
      <c r="G385" s="26">
        <v>0.95215980425115587</v>
      </c>
      <c r="H385" s="26">
        <v>3.0724563744378983</v>
      </c>
    </row>
    <row r="386" spans="6:8" x14ac:dyDescent="0.3">
      <c r="F386" s="31">
        <f t="shared" ca="1" si="6"/>
        <v>0.92337258735090399</v>
      </c>
      <c r="G386" s="26">
        <v>0.87986427043474613</v>
      </c>
      <c r="H386" s="26">
        <v>8.6657447225970916</v>
      </c>
    </row>
    <row r="387" spans="6:8" x14ac:dyDescent="0.3">
      <c r="F387" s="31">
        <f t="shared" ca="1" si="6"/>
        <v>0.93245001825510365</v>
      </c>
      <c r="G387" s="26">
        <v>0.92772696875955296</v>
      </c>
      <c r="H387" s="26">
        <v>4.8652285844878111</v>
      </c>
    </row>
    <row r="388" spans="6:8" x14ac:dyDescent="0.3">
      <c r="F388" s="31">
        <f t="shared" ca="1" si="6"/>
        <v>0.89825532562457255</v>
      </c>
      <c r="G388" s="26">
        <v>0.93748415945182983</v>
      </c>
      <c r="H388" s="26">
        <v>4.1380820495992001</v>
      </c>
    </row>
    <row r="389" spans="6:8" x14ac:dyDescent="0.3">
      <c r="F389" s="31">
        <f t="shared" ca="1" si="6"/>
        <v>0.95029016596575155</v>
      </c>
      <c r="G389" s="26">
        <v>0.91584348998693188</v>
      </c>
      <c r="H389" s="26">
        <v>5.7717611633675547</v>
      </c>
    </row>
    <row r="390" spans="6:8" x14ac:dyDescent="0.3">
      <c r="F390" s="31">
        <f t="shared" ca="1" si="6"/>
        <v>0.93870850473972234</v>
      </c>
      <c r="G390" s="26">
        <v>0.89026505270020528</v>
      </c>
      <c r="H390" s="26">
        <v>7.8051230808076415</v>
      </c>
    </row>
    <row r="391" spans="6:8" x14ac:dyDescent="0.3">
      <c r="F391" s="31">
        <f t="shared" ref="F391:F454" ca="1" si="7">NORMINV(RAND(),0.92,0.02)</f>
        <v>0.95012579609954595</v>
      </c>
      <c r="G391" s="26">
        <v>0.9112271809265986</v>
      </c>
      <c r="H391" s="26">
        <v>6.1302934033101497</v>
      </c>
    </row>
    <row r="392" spans="6:8" x14ac:dyDescent="0.3">
      <c r="F392" s="31">
        <f t="shared" ca="1" si="7"/>
        <v>0.92825413679866065</v>
      </c>
      <c r="G392" s="26">
        <v>0.94191508617333308</v>
      </c>
      <c r="H392" s="26">
        <v>3.8128449027225821</v>
      </c>
    </row>
    <row r="393" spans="6:8" x14ac:dyDescent="0.3">
      <c r="F393" s="31">
        <f t="shared" ca="1" si="7"/>
        <v>0.91617834098801998</v>
      </c>
      <c r="G393" s="26">
        <v>0.95916553231440393</v>
      </c>
      <c r="H393" s="26">
        <v>2.5752563584970685</v>
      </c>
    </row>
    <row r="394" spans="6:8" x14ac:dyDescent="0.3">
      <c r="F394" s="31">
        <f t="shared" ca="1" si="7"/>
        <v>0.87110690215331932</v>
      </c>
      <c r="G394" s="26">
        <v>0.98255511861348688</v>
      </c>
      <c r="H394" s="26">
        <v>0.96663689243586359</v>
      </c>
    </row>
    <row r="395" spans="6:8" x14ac:dyDescent="0.3">
      <c r="F395" s="31">
        <f t="shared" ca="1" si="7"/>
        <v>0.91198254690533931</v>
      </c>
      <c r="G395" s="26">
        <v>0.929025802832251</v>
      </c>
      <c r="H395" s="26">
        <v>4.7675527835512312</v>
      </c>
    </row>
    <row r="396" spans="6:8" x14ac:dyDescent="0.3">
      <c r="F396" s="31">
        <f t="shared" ca="1" si="7"/>
        <v>0.89941064126275194</v>
      </c>
      <c r="G396" s="26">
        <v>0.90656040720315911</v>
      </c>
      <c r="H396" s="26">
        <v>6.4964565200286506</v>
      </c>
    </row>
    <row r="397" spans="6:8" x14ac:dyDescent="0.3">
      <c r="F397" s="31">
        <f t="shared" ca="1" si="7"/>
        <v>0.93919390696136285</v>
      </c>
      <c r="G397" s="26">
        <v>0.94231859545359897</v>
      </c>
      <c r="H397" s="26">
        <v>3.7833786249119492</v>
      </c>
    </row>
    <row r="398" spans="6:8" x14ac:dyDescent="0.3">
      <c r="F398" s="31">
        <f t="shared" ca="1" si="7"/>
        <v>0.94707178355131627</v>
      </c>
      <c r="G398" s="26">
        <v>0.93743775070511604</v>
      </c>
      <c r="H398" s="26">
        <v>4.1415047960543037</v>
      </c>
    </row>
    <row r="399" spans="6:8" x14ac:dyDescent="0.3">
      <c r="F399" s="31">
        <f t="shared" ca="1" si="7"/>
        <v>0.90062757014317429</v>
      </c>
      <c r="G399" s="26">
        <v>0.93361319924868225</v>
      </c>
      <c r="H399" s="26">
        <v>4.4247433396830562</v>
      </c>
    </row>
    <row r="400" spans="6:8" x14ac:dyDescent="0.3">
      <c r="F400" s="31">
        <f t="shared" ca="1" si="7"/>
        <v>0.9184330697051819</v>
      </c>
      <c r="G400" s="26">
        <v>0.9171278607304848</v>
      </c>
      <c r="H400" s="26">
        <v>5.6726504685560908</v>
      </c>
    </row>
    <row r="401" spans="6:8" x14ac:dyDescent="0.3">
      <c r="F401" s="31">
        <f t="shared" ca="1" si="7"/>
        <v>0.94298322532044065</v>
      </c>
      <c r="G401" s="26">
        <v>0.92538845261883285</v>
      </c>
      <c r="H401" s="26">
        <v>5.0417825108498189</v>
      </c>
    </row>
    <row r="402" spans="6:8" x14ac:dyDescent="0.3">
      <c r="F402" s="31">
        <f t="shared" ca="1" si="7"/>
        <v>0.9516452703399424</v>
      </c>
      <c r="G402" s="26">
        <v>0.92268705319799305</v>
      </c>
      <c r="H402" s="26">
        <v>5.2468475218452664</v>
      </c>
    </row>
    <row r="403" spans="6:8" x14ac:dyDescent="0.3">
      <c r="F403" s="31">
        <f t="shared" ca="1" si="7"/>
        <v>0.92263153774007323</v>
      </c>
      <c r="G403" s="26">
        <v>0.90352373718961065</v>
      </c>
      <c r="H403" s="26">
        <v>6.7367503127126991</v>
      </c>
    </row>
    <row r="404" spans="6:8" x14ac:dyDescent="0.3">
      <c r="F404" s="31">
        <f t="shared" ca="1" si="7"/>
        <v>0.89821949263180134</v>
      </c>
      <c r="G404" s="26">
        <v>0.96149499306683572</v>
      </c>
      <c r="H404" s="26">
        <v>2.4115384934455304</v>
      </c>
    </row>
    <row r="405" spans="6:8" x14ac:dyDescent="0.3">
      <c r="F405" s="31">
        <f t="shared" ca="1" si="7"/>
        <v>0.91743332939942623</v>
      </c>
      <c r="G405" s="26">
        <v>0.92250160627092059</v>
      </c>
      <c r="H405" s="26">
        <v>5.2609689736897796</v>
      </c>
    </row>
    <row r="406" spans="6:8" x14ac:dyDescent="0.3">
      <c r="F406" s="31">
        <f t="shared" ca="1" si="7"/>
        <v>0.91955047184862637</v>
      </c>
      <c r="G406" s="26">
        <v>0.96335610899764634</v>
      </c>
      <c r="H406" s="26">
        <v>2.2813055639620123</v>
      </c>
    </row>
    <row r="407" spans="6:8" x14ac:dyDescent="0.3">
      <c r="F407" s="31">
        <f t="shared" ca="1" si="7"/>
        <v>0.92540723024025384</v>
      </c>
      <c r="G407" s="26">
        <v>0.95910660951405025</v>
      </c>
      <c r="H407" s="26">
        <v>2.5794078504164815</v>
      </c>
    </row>
    <row r="408" spans="6:8" x14ac:dyDescent="0.3">
      <c r="F408" s="31">
        <f t="shared" ca="1" si="7"/>
        <v>0.93195463721278649</v>
      </c>
      <c r="G408" s="26">
        <v>0.89850324498994483</v>
      </c>
      <c r="H408" s="26">
        <v>7.1375878137262614</v>
      </c>
    </row>
    <row r="409" spans="6:8" x14ac:dyDescent="0.3">
      <c r="F409" s="31">
        <f t="shared" ca="1" si="7"/>
        <v>0.93085722498873302</v>
      </c>
      <c r="G409" s="26">
        <v>0.91799164077762185</v>
      </c>
      <c r="H409" s="26">
        <v>5.6061513604582105</v>
      </c>
    </row>
    <row r="410" spans="6:8" x14ac:dyDescent="0.3">
      <c r="F410" s="31">
        <f t="shared" ca="1" si="7"/>
        <v>0.90603343260974334</v>
      </c>
      <c r="G410" s="26">
        <v>0.9373104490853994</v>
      </c>
      <c r="H410" s="26">
        <v>4.150895308620095</v>
      </c>
    </row>
    <row r="411" spans="6:8" x14ac:dyDescent="0.3">
      <c r="F411" s="31">
        <f t="shared" ca="1" si="7"/>
        <v>0.91457603897396755</v>
      </c>
      <c r="G411" s="26">
        <v>0.93098991117887608</v>
      </c>
      <c r="H411" s="26">
        <v>4.6203642575528621</v>
      </c>
    </row>
    <row r="412" spans="6:8" x14ac:dyDescent="0.3">
      <c r="F412" s="31">
        <f t="shared" ca="1" si="7"/>
        <v>0.93590860239590212</v>
      </c>
      <c r="G412" s="26">
        <v>0.93034075684384954</v>
      </c>
      <c r="H412" s="26">
        <v>4.6689425455956757</v>
      </c>
    </row>
    <row r="413" spans="6:8" x14ac:dyDescent="0.3">
      <c r="F413" s="31">
        <f t="shared" ca="1" si="7"/>
        <v>0.96003378588257682</v>
      </c>
      <c r="G413" s="26">
        <v>0.93712772713989956</v>
      </c>
      <c r="H413" s="26">
        <v>4.1643784078368995</v>
      </c>
    </row>
    <row r="414" spans="6:8" x14ac:dyDescent="0.3">
      <c r="F414" s="31">
        <f t="shared" ca="1" si="7"/>
        <v>0.96173241917798213</v>
      </c>
      <c r="G414" s="26">
        <v>0.92478637961588916</v>
      </c>
      <c r="H414" s="26">
        <v>5.0873825188704282</v>
      </c>
    </row>
    <row r="415" spans="6:8" x14ac:dyDescent="0.3">
      <c r="F415" s="31">
        <f t="shared" ca="1" si="7"/>
        <v>0.90525337618667578</v>
      </c>
      <c r="G415" s="26">
        <v>0.90988866026452775</v>
      </c>
      <c r="H415" s="26">
        <v>6.2349318844533412</v>
      </c>
    </row>
    <row r="416" spans="6:8" x14ac:dyDescent="0.3">
      <c r="F416" s="31">
        <f t="shared" ca="1" si="7"/>
        <v>0.91884447259792845</v>
      </c>
      <c r="G416" s="26">
        <v>0.90329327690237171</v>
      </c>
      <c r="H416" s="26">
        <v>6.7550527539080383</v>
      </c>
    </row>
    <row r="417" spans="6:8" x14ac:dyDescent="0.3">
      <c r="F417" s="31">
        <f t="shared" ca="1" si="7"/>
        <v>0.93951908455772681</v>
      </c>
      <c r="G417" s="26">
        <v>0.91515105136316266</v>
      </c>
      <c r="H417" s="26">
        <v>5.825309810695976</v>
      </c>
    </row>
    <row r="418" spans="6:8" x14ac:dyDescent="0.3">
      <c r="F418" s="31">
        <f t="shared" ca="1" si="7"/>
        <v>0.91126650821214839</v>
      </c>
      <c r="G418" s="26">
        <v>0.91369980715053589</v>
      </c>
      <c r="H418" s="26">
        <v>5.9378027981803569</v>
      </c>
    </row>
    <row r="419" spans="6:8" x14ac:dyDescent="0.3">
      <c r="F419" s="31">
        <f t="shared" ca="1" si="7"/>
        <v>0.91462400797443033</v>
      </c>
      <c r="G419" s="26">
        <v>0.9112027788326964</v>
      </c>
      <c r="H419" s="26">
        <v>6.1321982790845038</v>
      </c>
    </row>
    <row r="420" spans="6:8" x14ac:dyDescent="0.3">
      <c r="F420" s="31">
        <f t="shared" ca="1" si="7"/>
        <v>0.92771712016866048</v>
      </c>
      <c r="G420" s="26">
        <v>0.90839181569995364</v>
      </c>
      <c r="H420" s="26">
        <v>6.3523125331515971</v>
      </c>
    </row>
    <row r="421" spans="6:8" x14ac:dyDescent="0.3">
      <c r="F421" s="31">
        <f t="shared" ca="1" si="7"/>
        <v>0.91573224347505389</v>
      </c>
      <c r="G421" s="26">
        <v>0.89579233096743049</v>
      </c>
      <c r="H421" s="26">
        <v>7.3558959992221</v>
      </c>
    </row>
    <row r="422" spans="6:8" x14ac:dyDescent="0.3">
      <c r="F422" s="31">
        <f t="shared" ca="1" si="7"/>
        <v>0.92951795769805812</v>
      </c>
      <c r="G422" s="26">
        <v>0.93526490357232372</v>
      </c>
      <c r="H422" s="26">
        <v>4.3021372755574134</v>
      </c>
    </row>
    <row r="423" spans="6:8" x14ac:dyDescent="0.3">
      <c r="F423" s="31">
        <f t="shared" ca="1" si="7"/>
        <v>0.93339058773525863</v>
      </c>
      <c r="G423" s="26">
        <v>0.89136839120662104</v>
      </c>
      <c r="H423" s="26">
        <v>7.7150046779656263</v>
      </c>
    </row>
    <row r="424" spans="6:8" x14ac:dyDescent="0.3">
      <c r="F424" s="31">
        <f t="shared" ca="1" si="7"/>
        <v>0.93428674113668964</v>
      </c>
      <c r="G424" s="26">
        <v>0.87557253746448005</v>
      </c>
      <c r="H424" s="26">
        <v>9.0268269766393594</v>
      </c>
    </row>
    <row r="425" spans="6:8" x14ac:dyDescent="0.3">
      <c r="F425" s="31">
        <f t="shared" ca="1" si="7"/>
        <v>0.89335731872041491</v>
      </c>
      <c r="G425" s="26">
        <v>0.90861085513058548</v>
      </c>
      <c r="H425" s="26">
        <v>6.3351115831263218</v>
      </c>
    </row>
    <row r="426" spans="6:8" x14ac:dyDescent="0.3">
      <c r="F426" s="31">
        <f t="shared" ca="1" si="7"/>
        <v>0.89564084738452399</v>
      </c>
      <c r="G426" s="26">
        <v>0.91325610020492021</v>
      </c>
      <c r="H426" s="26">
        <v>5.9722680438011739</v>
      </c>
    </row>
    <row r="427" spans="6:8" x14ac:dyDescent="0.3">
      <c r="F427" s="31">
        <f t="shared" ca="1" si="7"/>
        <v>0.90423357435633034</v>
      </c>
      <c r="G427" s="26">
        <v>0.929127285425837</v>
      </c>
      <c r="H427" s="26">
        <v>4.7599325227800016</v>
      </c>
    </row>
    <row r="428" spans="6:8" x14ac:dyDescent="0.3">
      <c r="F428" s="31">
        <f t="shared" ca="1" si="7"/>
        <v>0.92111496731535469</v>
      </c>
      <c r="G428" s="26">
        <v>0.92485152496075573</v>
      </c>
      <c r="H428" s="26">
        <v>5.0824456543232355</v>
      </c>
    </row>
    <row r="429" spans="6:8" x14ac:dyDescent="0.3">
      <c r="F429" s="31">
        <f t="shared" ca="1" si="7"/>
        <v>0.91006655871132547</v>
      </c>
      <c r="G429" s="26">
        <v>0.91440036422651672</v>
      </c>
      <c r="H429" s="26">
        <v>5.8834546355493966</v>
      </c>
    </row>
    <row r="430" spans="6:8" x14ac:dyDescent="0.3">
      <c r="F430" s="31">
        <f t="shared" ca="1" si="7"/>
        <v>0.93065085043648721</v>
      </c>
      <c r="G430" s="26">
        <v>0.91247185595254221</v>
      </c>
      <c r="H430" s="26">
        <v>6.0332667397373614</v>
      </c>
    </row>
    <row r="431" spans="6:8" x14ac:dyDescent="0.3">
      <c r="F431" s="31">
        <f t="shared" ca="1" si="7"/>
        <v>0.92650696650623676</v>
      </c>
      <c r="G431" s="26">
        <v>0.95987579188350247</v>
      </c>
      <c r="H431" s="26">
        <v>2.5252540843812228</v>
      </c>
    </row>
    <row r="432" spans="6:8" x14ac:dyDescent="0.3">
      <c r="F432" s="31">
        <f t="shared" ca="1" si="7"/>
        <v>0.91904012528071488</v>
      </c>
      <c r="G432" s="26">
        <v>0.90984642022396234</v>
      </c>
      <c r="H432" s="26">
        <v>6.2382389990889431</v>
      </c>
    </row>
    <row r="433" spans="6:8" x14ac:dyDescent="0.3">
      <c r="F433" s="31">
        <f t="shared" ca="1" si="7"/>
        <v>0.89281617942117253</v>
      </c>
      <c r="G433" s="26">
        <v>0.95225276460394082</v>
      </c>
      <c r="H433" s="26">
        <v>3.0658110384570358</v>
      </c>
    </row>
    <row r="434" spans="6:8" x14ac:dyDescent="0.3">
      <c r="F434" s="31">
        <f t="shared" ca="1" si="7"/>
        <v>0.91806091169167803</v>
      </c>
      <c r="G434" s="26">
        <v>0.88144328294469132</v>
      </c>
      <c r="H434" s="26">
        <v>8.5337803242947761</v>
      </c>
    </row>
    <row r="435" spans="6:8" x14ac:dyDescent="0.3">
      <c r="F435" s="31">
        <f t="shared" ca="1" si="7"/>
        <v>0.94614529674236758</v>
      </c>
      <c r="G435" s="26">
        <v>0.96308963314049423</v>
      </c>
      <c r="H435" s="26">
        <v>2.2999215296556801</v>
      </c>
    </row>
    <row r="436" spans="6:8" x14ac:dyDescent="0.3">
      <c r="F436" s="31">
        <f t="shared" ca="1" si="7"/>
        <v>0.86827087457837338</v>
      </c>
      <c r="G436" s="26">
        <v>0.89782391820310925</v>
      </c>
      <c r="H436" s="26">
        <v>7.1921697810207457</v>
      </c>
    </row>
    <row r="437" spans="6:8" x14ac:dyDescent="0.3">
      <c r="F437" s="31">
        <f t="shared" ca="1" si="7"/>
        <v>0.922806952362481</v>
      </c>
      <c r="G437" s="26">
        <v>0.8729831488199814</v>
      </c>
      <c r="H437" s="26">
        <v>9.2464007741641705</v>
      </c>
    </row>
    <row r="438" spans="6:8" x14ac:dyDescent="0.3">
      <c r="F438" s="31">
        <f t="shared" ca="1" si="7"/>
        <v>0.89891145476783652</v>
      </c>
      <c r="G438" s="26">
        <v>0.89539733798532595</v>
      </c>
      <c r="H438" s="26">
        <v>7.3878148691149654</v>
      </c>
    </row>
    <row r="439" spans="6:8" x14ac:dyDescent="0.3">
      <c r="F439" s="31">
        <f t="shared" ca="1" si="7"/>
        <v>0.9470387889307984</v>
      </c>
      <c r="G439" s="26">
        <v>0.90807607849638361</v>
      </c>
      <c r="H439" s="26">
        <v>6.3771216655150207</v>
      </c>
    </row>
    <row r="440" spans="6:8" x14ac:dyDescent="0.3">
      <c r="F440" s="31">
        <f t="shared" ca="1" si="7"/>
        <v>0.95197949878094179</v>
      </c>
      <c r="G440" s="26">
        <v>0.89870776458552359</v>
      </c>
      <c r="H440" s="26">
        <v>7.1211714091205893</v>
      </c>
    </row>
    <row r="441" spans="6:8" x14ac:dyDescent="0.3">
      <c r="F441" s="31">
        <f t="shared" ca="1" si="7"/>
        <v>0.92405181852483098</v>
      </c>
      <c r="G441" s="26">
        <v>0.88269265649709083</v>
      </c>
      <c r="H441" s="26">
        <v>8.4296997480388143</v>
      </c>
    </row>
    <row r="442" spans="6:8" x14ac:dyDescent="0.3">
      <c r="F442" s="31">
        <f t="shared" ca="1" si="7"/>
        <v>0.90453188586630906</v>
      </c>
      <c r="G442" s="26">
        <v>0.90585734046399524</v>
      </c>
      <c r="H442" s="26">
        <v>6.5519473553974628</v>
      </c>
    </row>
    <row r="443" spans="6:8" x14ac:dyDescent="0.3">
      <c r="F443" s="31">
        <f t="shared" ca="1" si="7"/>
        <v>0.93796002717675286</v>
      </c>
      <c r="G443" s="26">
        <v>0.93785310730946347</v>
      </c>
      <c r="H443" s="26">
        <v>4.1108833901776967</v>
      </c>
    </row>
    <row r="444" spans="6:8" x14ac:dyDescent="0.3">
      <c r="F444" s="31">
        <f t="shared" ca="1" si="7"/>
        <v>0.92806228883017028</v>
      </c>
      <c r="G444" s="26">
        <v>0.91885220123059719</v>
      </c>
      <c r="H444" s="26">
        <v>5.5400244452522251</v>
      </c>
    </row>
    <row r="445" spans="6:8" x14ac:dyDescent="0.3">
      <c r="F445" s="31">
        <f t="shared" ca="1" si="7"/>
        <v>0.93941278632390468</v>
      </c>
      <c r="G445" s="26">
        <v>0.94387947323906907</v>
      </c>
      <c r="H445" s="26">
        <v>3.6696326957449914</v>
      </c>
    </row>
    <row r="446" spans="6:8" x14ac:dyDescent="0.3">
      <c r="F446" s="31">
        <f t="shared" ca="1" si="7"/>
        <v>0.93454707036067552</v>
      </c>
      <c r="G446" s="26">
        <v>0.91487395439868957</v>
      </c>
      <c r="H446" s="26">
        <v>5.8467613759766968</v>
      </c>
    </row>
    <row r="447" spans="6:8" x14ac:dyDescent="0.3">
      <c r="F447" s="31">
        <f t="shared" ca="1" si="7"/>
        <v>0.91029557518566095</v>
      </c>
      <c r="G447" s="26">
        <v>0.96894759964680355</v>
      </c>
      <c r="H447" s="26">
        <v>1.8930463938468174</v>
      </c>
    </row>
    <row r="448" spans="6:8" x14ac:dyDescent="0.3">
      <c r="F448" s="31">
        <f t="shared" ca="1" si="7"/>
        <v>0.92908173359946444</v>
      </c>
      <c r="G448" s="26">
        <v>0.92817762774256807</v>
      </c>
      <c r="H448" s="26">
        <v>4.8313068523527827</v>
      </c>
    </row>
    <row r="449" spans="6:8" x14ac:dyDescent="0.3">
      <c r="F449" s="31">
        <f t="shared" ca="1" si="7"/>
        <v>0.95025248201304668</v>
      </c>
      <c r="G449" s="26">
        <v>0.91600987397251188</v>
      </c>
      <c r="H449" s="26">
        <v>5.7589061843728278</v>
      </c>
    </row>
    <row r="450" spans="6:8" x14ac:dyDescent="0.3">
      <c r="F450" s="31">
        <f t="shared" ca="1" si="7"/>
        <v>0.90121639553924304</v>
      </c>
      <c r="G450" s="26">
        <v>0.90460446879692846</v>
      </c>
      <c r="H450" s="26">
        <v>6.6510463656911556</v>
      </c>
    </row>
    <row r="451" spans="6:8" x14ac:dyDescent="0.3">
      <c r="F451" s="31">
        <f t="shared" ca="1" si="7"/>
        <v>0.89823906145308785</v>
      </c>
      <c r="G451" s="26">
        <v>0.89934343978385789</v>
      </c>
      <c r="H451" s="26">
        <v>7.0701946210421474</v>
      </c>
    </row>
    <row r="452" spans="6:8" x14ac:dyDescent="0.3">
      <c r="F452" s="31">
        <f t="shared" ca="1" si="7"/>
        <v>0.91474109823821781</v>
      </c>
      <c r="G452" s="26">
        <v>0.94276832501193653</v>
      </c>
      <c r="H452" s="26">
        <v>3.7505668325879573</v>
      </c>
    </row>
    <row r="453" spans="6:8" x14ac:dyDescent="0.3">
      <c r="F453" s="31">
        <f t="shared" ca="1" si="7"/>
        <v>0.92125565759455064</v>
      </c>
      <c r="G453" s="26">
        <v>0.89909306021755764</v>
      </c>
      <c r="H453" s="26">
        <v>7.090264739332274</v>
      </c>
    </row>
    <row r="454" spans="6:8" x14ac:dyDescent="0.3">
      <c r="F454" s="31">
        <f t="shared" ca="1" si="7"/>
        <v>0.92848873850207603</v>
      </c>
      <c r="G454" s="26">
        <v>0.91343089730274807</v>
      </c>
      <c r="H454" s="26">
        <v>5.9586865604979993</v>
      </c>
    </row>
    <row r="455" spans="6:8" x14ac:dyDescent="0.3">
      <c r="F455" s="31">
        <f t="shared" ref="F455:F518" ca="1" si="8">NORMINV(RAND(),0.92,0.02)</f>
        <v>0.9262318252324272</v>
      </c>
      <c r="G455" s="26">
        <v>0.93336442081372195</v>
      </c>
      <c r="H455" s="26">
        <v>4.443247772260964</v>
      </c>
    </row>
    <row r="456" spans="6:8" x14ac:dyDescent="0.3">
      <c r="F456" s="31">
        <f t="shared" ca="1" si="8"/>
        <v>0.91523521758261772</v>
      </c>
      <c r="G456" s="26">
        <v>0.90363551358411609</v>
      </c>
      <c r="H456" s="26">
        <v>6.7278767401461455</v>
      </c>
    </row>
    <row r="457" spans="6:8" x14ac:dyDescent="0.3">
      <c r="F457" s="31">
        <f t="shared" ca="1" si="8"/>
        <v>0.96141788413129881</v>
      </c>
      <c r="G457" s="26">
        <v>0.95510291316460094</v>
      </c>
      <c r="H457" s="26">
        <v>2.8626940018660276</v>
      </c>
    </row>
    <row r="458" spans="6:8" x14ac:dyDescent="0.3">
      <c r="F458" s="31">
        <f t="shared" ca="1" si="8"/>
        <v>0.93972771814944678</v>
      </c>
      <c r="G458" s="26">
        <v>0.9058519739272628</v>
      </c>
      <c r="H458" s="26">
        <v>6.5523712504319844</v>
      </c>
    </row>
    <row r="459" spans="6:8" x14ac:dyDescent="0.3">
      <c r="F459" s="31">
        <f t="shared" ca="1" si="8"/>
        <v>0.93006970378940201</v>
      </c>
      <c r="G459" s="26">
        <v>0.87896647155319396</v>
      </c>
      <c r="H459" s="26">
        <v>8.740988802276016</v>
      </c>
    </row>
    <row r="460" spans="6:8" x14ac:dyDescent="0.3">
      <c r="F460" s="31">
        <f t="shared" ca="1" si="8"/>
        <v>0.90655723583004144</v>
      </c>
      <c r="G460" s="26">
        <v>0.91114189951026892</v>
      </c>
      <c r="H460" s="26">
        <v>6.1369510843680057</v>
      </c>
    </row>
    <row r="461" spans="6:8" x14ac:dyDescent="0.3">
      <c r="F461" s="31">
        <f t="shared" ca="1" si="8"/>
        <v>0.92364736958655569</v>
      </c>
      <c r="G461" s="26">
        <v>0.92385499258865811</v>
      </c>
      <c r="H461" s="26">
        <v>5.1580413120515347</v>
      </c>
    </row>
    <row r="462" spans="6:8" x14ac:dyDescent="0.3">
      <c r="F462" s="31">
        <f t="shared" ca="1" si="8"/>
        <v>0.91154718052202433</v>
      </c>
      <c r="G462" s="26">
        <v>0.9249488669216257</v>
      </c>
      <c r="H462" s="26">
        <v>5.0750701518208681</v>
      </c>
    </row>
    <row r="463" spans="6:8" x14ac:dyDescent="0.3">
      <c r="F463" s="31">
        <f t="shared" ca="1" si="8"/>
        <v>0.86850510712363083</v>
      </c>
      <c r="G463" s="26">
        <v>0.92651610027034126</v>
      </c>
      <c r="H463" s="26">
        <v>4.9565357984259579</v>
      </c>
    </row>
    <row r="464" spans="6:8" x14ac:dyDescent="0.3">
      <c r="F464" s="31">
        <f t="shared" ca="1" si="8"/>
        <v>0.90828617933774558</v>
      </c>
      <c r="G464" s="26">
        <v>0.92351831598137091</v>
      </c>
      <c r="H464" s="26">
        <v>5.1836180341523441</v>
      </c>
    </row>
    <row r="465" spans="6:8" x14ac:dyDescent="0.3">
      <c r="F465" s="31">
        <f t="shared" ca="1" si="8"/>
        <v>0.8923791026795671</v>
      </c>
      <c r="G465" s="26">
        <v>0.8693676777171313</v>
      </c>
      <c r="H465" s="26">
        <v>9.555171991877824</v>
      </c>
    </row>
    <row r="466" spans="6:8" x14ac:dyDescent="0.3">
      <c r="F466" s="31">
        <f t="shared" ca="1" si="8"/>
        <v>0.88623952661057748</v>
      </c>
      <c r="G466" s="26">
        <v>0.92798726259004671</v>
      </c>
      <c r="H466" s="26">
        <v>4.8456318845117536</v>
      </c>
    </row>
    <row r="467" spans="6:8" x14ac:dyDescent="0.3">
      <c r="F467" s="31">
        <f t="shared" ca="1" si="8"/>
        <v>0.90274215031853411</v>
      </c>
      <c r="G467" s="26">
        <v>0.91749922207833723</v>
      </c>
      <c r="H467" s="26">
        <v>5.6440454407775853</v>
      </c>
    </row>
    <row r="468" spans="6:8" x14ac:dyDescent="0.3">
      <c r="F468" s="31">
        <f t="shared" ca="1" si="8"/>
        <v>0.95340920716609379</v>
      </c>
      <c r="G468" s="26">
        <v>0.89200333294949175</v>
      </c>
      <c r="H468" s="26">
        <v>7.6632450150836409</v>
      </c>
    </row>
    <row r="469" spans="6:8" x14ac:dyDescent="0.3">
      <c r="F469" s="31">
        <f t="shared" ca="1" si="8"/>
        <v>0.91761262180570602</v>
      </c>
      <c r="G469" s="26">
        <v>0.92515871233057245</v>
      </c>
      <c r="H469" s="26">
        <v>5.0591756554960758</v>
      </c>
    </row>
    <row r="470" spans="6:8" x14ac:dyDescent="0.3">
      <c r="F470" s="31">
        <f t="shared" ca="1" si="8"/>
        <v>0.94356959092903603</v>
      </c>
      <c r="G470" s="26">
        <v>0.9445182513053606</v>
      </c>
      <c r="H470" s="26">
        <v>3.6231913960393367</v>
      </c>
    </row>
    <row r="471" spans="6:8" x14ac:dyDescent="0.3">
      <c r="F471" s="31">
        <f t="shared" ca="1" si="8"/>
        <v>0.9086037873419216</v>
      </c>
      <c r="G471" s="26">
        <v>0.86555621389664295</v>
      </c>
      <c r="H471" s="26">
        <v>9.883474574789286</v>
      </c>
    </row>
    <row r="472" spans="6:8" x14ac:dyDescent="0.3">
      <c r="F472" s="31">
        <f t="shared" ca="1" si="8"/>
        <v>0.88508343949557344</v>
      </c>
      <c r="G472" s="26">
        <v>0.90048971035802028</v>
      </c>
      <c r="H472" s="26">
        <v>6.9784534912790956</v>
      </c>
    </row>
    <row r="473" spans="6:8" x14ac:dyDescent="0.3">
      <c r="F473" s="31">
        <f t="shared" ca="1" si="8"/>
        <v>0.91787901700841479</v>
      </c>
      <c r="G473" s="26">
        <v>0.94007976727838405</v>
      </c>
      <c r="H473" s="26">
        <v>3.9471883051242678</v>
      </c>
    </row>
    <row r="474" spans="6:8" x14ac:dyDescent="0.3">
      <c r="F474" s="31">
        <f t="shared" ca="1" si="8"/>
        <v>0.89572465874414642</v>
      </c>
      <c r="G474" s="26">
        <v>0.88963751011840209</v>
      </c>
      <c r="H474" s="26">
        <v>7.856479183025658</v>
      </c>
    </row>
    <row r="475" spans="6:8" x14ac:dyDescent="0.3">
      <c r="F475" s="31">
        <f t="shared" ca="1" si="8"/>
        <v>0.93524077610685252</v>
      </c>
      <c r="G475" s="26">
        <v>0.91888172361122322</v>
      </c>
      <c r="H475" s="26">
        <v>5.5377580932315738</v>
      </c>
    </row>
    <row r="476" spans="6:8" x14ac:dyDescent="0.3">
      <c r="F476" s="31">
        <f t="shared" ca="1" si="8"/>
        <v>0.90010091845053586</v>
      </c>
      <c r="G476" s="26">
        <v>0.91141005741109593</v>
      </c>
      <c r="H476" s="26">
        <v>6.1160209494425501</v>
      </c>
    </row>
    <row r="477" spans="6:8" x14ac:dyDescent="0.3">
      <c r="F477" s="31">
        <f t="shared" ca="1" si="8"/>
        <v>0.94949408373661059</v>
      </c>
      <c r="G477" s="26">
        <v>0.91954132811955036</v>
      </c>
      <c r="H477" s="26">
        <v>5.4871600158828047</v>
      </c>
    </row>
    <row r="478" spans="6:8" x14ac:dyDescent="0.3">
      <c r="F478" s="31">
        <f t="shared" ca="1" si="8"/>
        <v>0.92865372322543571</v>
      </c>
      <c r="G478" s="26">
        <v>0.89981524465968754</v>
      </c>
      <c r="H478" s="26">
        <v>7.0324056755602804</v>
      </c>
    </row>
    <row r="479" spans="6:8" x14ac:dyDescent="0.3">
      <c r="F479" s="31">
        <f t="shared" ca="1" si="8"/>
        <v>0.91866315417473543</v>
      </c>
      <c r="G479" s="26">
        <v>0.90700563310462978</v>
      </c>
      <c r="H479" s="26">
        <v>6.4613607354554832</v>
      </c>
    </row>
    <row r="480" spans="6:8" x14ac:dyDescent="0.3">
      <c r="F480" s="31">
        <f t="shared" ca="1" si="8"/>
        <v>0.93251123429915994</v>
      </c>
      <c r="G480" s="26">
        <v>0.92155873724868864</v>
      </c>
      <c r="H480" s="26">
        <v>5.3328546695653047</v>
      </c>
    </row>
    <row r="481" spans="6:8" x14ac:dyDescent="0.3">
      <c r="F481" s="31">
        <f t="shared" ca="1" si="8"/>
        <v>0.94699391355866713</v>
      </c>
      <c r="G481" s="26">
        <v>0.90546651131307709</v>
      </c>
      <c r="H481" s="26">
        <v>6.5828315311036256</v>
      </c>
    </row>
    <row r="482" spans="6:8" x14ac:dyDescent="0.3">
      <c r="F482" s="31">
        <f t="shared" ca="1" si="8"/>
        <v>0.89396331622900904</v>
      </c>
      <c r="G482" s="26">
        <v>0.92866788689405932</v>
      </c>
      <c r="H482" s="26">
        <v>4.7944417494154425</v>
      </c>
    </row>
    <row r="483" spans="6:8" x14ac:dyDescent="0.3">
      <c r="F483" s="31">
        <f t="shared" ca="1" si="8"/>
        <v>0.90173720850414574</v>
      </c>
      <c r="G483" s="26">
        <v>0.90899528675476071</v>
      </c>
      <c r="H483" s="26">
        <v>6.3049425897264477</v>
      </c>
    </row>
    <row r="484" spans="6:8" x14ac:dyDescent="0.3">
      <c r="F484" s="31">
        <f t="shared" ca="1" si="8"/>
        <v>0.91534565777948429</v>
      </c>
      <c r="G484" s="26">
        <v>0.9120544998676392</v>
      </c>
      <c r="H484" s="26">
        <v>6.0657715583733918</v>
      </c>
    </row>
    <row r="485" spans="6:8" x14ac:dyDescent="0.3">
      <c r="F485" s="31">
        <f t="shared" ca="1" si="8"/>
        <v>0.94158714408710342</v>
      </c>
      <c r="G485" s="26">
        <v>0.92399668098161358</v>
      </c>
      <c r="H485" s="26">
        <v>5.1472830698077976</v>
      </c>
    </row>
    <row r="486" spans="6:8" x14ac:dyDescent="0.3">
      <c r="F486" s="31">
        <f t="shared" ca="1" si="8"/>
        <v>0.92678777500799914</v>
      </c>
      <c r="G486" s="26">
        <v>0.91606843972719243</v>
      </c>
      <c r="H486" s="26">
        <v>5.7543824516893922</v>
      </c>
    </row>
    <row r="487" spans="6:8" x14ac:dyDescent="0.3">
      <c r="F487" s="31">
        <f t="shared" ca="1" si="8"/>
        <v>0.91034979457579224</v>
      </c>
      <c r="G487" s="26">
        <v>0.88672388679281666</v>
      </c>
      <c r="H487" s="26">
        <v>8.0958731368024939</v>
      </c>
    </row>
    <row r="488" spans="6:8" x14ac:dyDescent="0.3">
      <c r="F488" s="31">
        <f t="shared" ca="1" si="8"/>
        <v>0.9539152761668287</v>
      </c>
      <c r="G488" s="26">
        <v>0.94803238493168074</v>
      </c>
      <c r="H488" s="26">
        <v>3.3688213257092983</v>
      </c>
    </row>
    <row r="489" spans="6:8" x14ac:dyDescent="0.3">
      <c r="F489" s="31">
        <f t="shared" ca="1" si="8"/>
        <v>0.93137380070359754</v>
      </c>
      <c r="G489" s="26">
        <v>0.90315558020427711</v>
      </c>
      <c r="H489" s="26">
        <v>6.7659926562375725</v>
      </c>
    </row>
    <row r="490" spans="6:8" x14ac:dyDescent="0.3">
      <c r="F490" s="31">
        <f t="shared" ca="1" si="8"/>
        <v>0.92904865248581092</v>
      </c>
      <c r="G490" s="26">
        <v>0.90455627196181676</v>
      </c>
      <c r="H490" s="26">
        <v>6.6548640979586988</v>
      </c>
    </row>
    <row r="491" spans="6:8" x14ac:dyDescent="0.3">
      <c r="F491" s="31">
        <f t="shared" ca="1" si="8"/>
        <v>0.9309328086184242</v>
      </c>
      <c r="G491" s="26">
        <v>0.88997245278895243</v>
      </c>
      <c r="H491" s="26">
        <v>7.8290595211833418</v>
      </c>
    </row>
    <row r="492" spans="6:8" x14ac:dyDescent="0.3">
      <c r="F492" s="31">
        <f t="shared" ca="1" si="8"/>
        <v>0.89762390161354044</v>
      </c>
      <c r="G492" s="26">
        <v>0.92333057546513275</v>
      </c>
      <c r="H492" s="26">
        <v>5.1978884471889284</v>
      </c>
    </row>
    <row r="493" spans="6:8" x14ac:dyDescent="0.3">
      <c r="F493" s="31">
        <f t="shared" ca="1" si="8"/>
        <v>0.90774626814407844</v>
      </c>
      <c r="G493" s="26">
        <v>0.91174311454796986</v>
      </c>
      <c r="H493" s="26">
        <v>6.0900424715737849</v>
      </c>
    </row>
    <row r="494" spans="6:8" x14ac:dyDescent="0.3">
      <c r="F494" s="31">
        <f t="shared" ca="1" si="8"/>
        <v>0.89832929093389413</v>
      </c>
      <c r="G494" s="26">
        <v>0.92002781967998604</v>
      </c>
      <c r="H494" s="26">
        <v>5.4498878728744238</v>
      </c>
    </row>
    <row r="495" spans="6:8" x14ac:dyDescent="0.3">
      <c r="F495" s="31">
        <f t="shared" ca="1" si="8"/>
        <v>0.9289958956575961</v>
      </c>
      <c r="G495" s="26">
        <v>0.91212516465440663</v>
      </c>
      <c r="H495" s="26">
        <v>6.060265902145237</v>
      </c>
    </row>
    <row r="496" spans="6:8" x14ac:dyDescent="0.3">
      <c r="F496" s="31">
        <f t="shared" ca="1" si="8"/>
        <v>0.91861384428203818</v>
      </c>
      <c r="G496" s="26">
        <v>0.91504810457847086</v>
      </c>
      <c r="H496" s="26">
        <v>5.8332779578166898</v>
      </c>
    </row>
    <row r="497" spans="6:8" x14ac:dyDescent="0.3">
      <c r="F497" s="31">
        <f t="shared" ca="1" si="8"/>
        <v>0.90891869901482791</v>
      </c>
      <c r="G497" s="26">
        <v>0.90331236388913638</v>
      </c>
      <c r="H497" s="26">
        <v>6.7535365699201222</v>
      </c>
    </row>
    <row r="498" spans="6:8" x14ac:dyDescent="0.3">
      <c r="F498" s="31">
        <f t="shared" ca="1" si="8"/>
        <v>0.9505259678068162</v>
      </c>
      <c r="G498" s="26">
        <v>0.9313017305561746</v>
      </c>
      <c r="H498" s="26">
        <v>4.5970538975290207</v>
      </c>
    </row>
    <row r="499" spans="6:8" x14ac:dyDescent="0.3">
      <c r="F499" s="31">
        <f t="shared" ca="1" si="8"/>
        <v>0.92995601387316096</v>
      </c>
      <c r="G499" s="26">
        <v>0.93376976805409795</v>
      </c>
      <c r="H499" s="26">
        <v>4.413102623199344</v>
      </c>
    </row>
    <row r="500" spans="6:8" x14ac:dyDescent="0.3">
      <c r="F500" s="31">
        <f t="shared" ca="1" si="8"/>
        <v>0.91140720571377865</v>
      </c>
      <c r="G500" s="26">
        <v>0.92710947461899351</v>
      </c>
      <c r="H500" s="26">
        <v>4.9117617830590907</v>
      </c>
    </row>
    <row r="501" spans="6:8" x14ac:dyDescent="0.3">
      <c r="F501" s="31">
        <f t="shared" ca="1" si="8"/>
        <v>0.90506943810621887</v>
      </c>
      <c r="G501" s="26">
        <v>0.93537445761584037</v>
      </c>
      <c r="H501" s="26">
        <v>4.2940203879290824</v>
      </c>
    </row>
    <row r="502" spans="6:8" x14ac:dyDescent="0.3">
      <c r="F502" s="31">
        <f t="shared" ca="1" si="8"/>
        <v>0.89675741600634096</v>
      </c>
      <c r="G502" s="26">
        <v>0.92096141881090188</v>
      </c>
      <c r="H502" s="26">
        <v>5.3784712502582819</v>
      </c>
    </row>
    <row r="503" spans="6:8" x14ac:dyDescent="0.3">
      <c r="F503" s="31">
        <f t="shared" ca="1" si="8"/>
        <v>0.90485646824096566</v>
      </c>
      <c r="G503" s="26">
        <v>0.91342459629431361</v>
      </c>
      <c r="H503" s="26">
        <v>5.9591760494873824</v>
      </c>
    </row>
    <row r="504" spans="6:8" x14ac:dyDescent="0.3">
      <c r="F504" s="31">
        <f t="shared" ca="1" si="8"/>
        <v>0.93771845919762398</v>
      </c>
      <c r="G504" s="26">
        <v>0.94022942024790701</v>
      </c>
      <c r="H504" s="26">
        <v>3.9362142266196756</v>
      </c>
    </row>
    <row r="505" spans="6:8" x14ac:dyDescent="0.3">
      <c r="F505" s="31">
        <f t="shared" ca="1" si="8"/>
        <v>0.9317985712059903</v>
      </c>
      <c r="G505" s="26">
        <v>0.92341564470638915</v>
      </c>
      <c r="H505" s="26">
        <v>5.1914214990250764</v>
      </c>
    </row>
    <row r="506" spans="6:8" x14ac:dyDescent="0.3">
      <c r="F506" s="31">
        <f t="shared" ca="1" si="8"/>
        <v>0.91188888720785954</v>
      </c>
      <c r="G506" s="26">
        <v>0.89612578205091753</v>
      </c>
      <c r="H506" s="26">
        <v>7.3289721539306489</v>
      </c>
    </row>
    <row r="507" spans="6:8" x14ac:dyDescent="0.3">
      <c r="F507" s="31">
        <f t="shared" ca="1" si="8"/>
        <v>0.89154373927526576</v>
      </c>
      <c r="G507" s="26">
        <v>0.94455564933277969</v>
      </c>
      <c r="H507" s="26">
        <v>3.6204743809061051</v>
      </c>
    </row>
    <row r="508" spans="6:8" x14ac:dyDescent="0.3">
      <c r="F508" s="31">
        <f t="shared" ca="1" si="8"/>
        <v>0.8929379484769786</v>
      </c>
      <c r="G508" s="26">
        <v>0.90082576320212104</v>
      </c>
      <c r="H508" s="26">
        <v>6.9516019457329961</v>
      </c>
    </row>
    <row r="509" spans="6:8" x14ac:dyDescent="0.3">
      <c r="F509" s="31">
        <f t="shared" ca="1" si="8"/>
        <v>0.88616583894291767</v>
      </c>
      <c r="G509" s="26">
        <v>0.91217443887041449</v>
      </c>
      <c r="H509" s="26">
        <v>6.0564273393194972</v>
      </c>
    </row>
    <row r="510" spans="6:8" x14ac:dyDescent="0.3">
      <c r="F510" s="31">
        <f t="shared" ca="1" si="8"/>
        <v>0.91073225323534135</v>
      </c>
      <c r="G510" s="26">
        <v>0.93605505449322801</v>
      </c>
      <c r="H510" s="26">
        <v>4.2436373536499739</v>
      </c>
    </row>
    <row r="511" spans="6:8" x14ac:dyDescent="0.3">
      <c r="F511" s="31">
        <f t="shared" ca="1" si="8"/>
        <v>0.88071695991587029</v>
      </c>
      <c r="G511" s="26">
        <v>0.91089297916437106</v>
      </c>
      <c r="H511" s="26">
        <v>6.1563907275259497</v>
      </c>
    </row>
    <row r="512" spans="6:8" x14ac:dyDescent="0.3">
      <c r="F512" s="31">
        <f t="shared" ca="1" si="8"/>
        <v>0.90057370984969753</v>
      </c>
      <c r="G512" s="26">
        <v>0.91830904082894471</v>
      </c>
      <c r="H512" s="26">
        <v>5.5817473798055799</v>
      </c>
    </row>
    <row r="513" spans="6:8" x14ac:dyDescent="0.3">
      <c r="F513" s="31">
        <f t="shared" ca="1" si="8"/>
        <v>0.90942233373703774</v>
      </c>
      <c r="G513" s="26">
        <v>0.882509867374628</v>
      </c>
      <c r="H513" s="26">
        <v>8.4449088135414865</v>
      </c>
    </row>
    <row r="514" spans="6:8" x14ac:dyDescent="0.3">
      <c r="F514" s="31">
        <f t="shared" ca="1" si="8"/>
        <v>0.94562088935161992</v>
      </c>
      <c r="G514" s="26">
        <v>0.89779777453009701</v>
      </c>
      <c r="H514" s="26">
        <v>7.1942720010688905</v>
      </c>
    </row>
    <row r="515" spans="6:8" x14ac:dyDescent="0.3">
      <c r="F515" s="31">
        <f t="shared" ca="1" si="8"/>
        <v>0.8797425686980902</v>
      </c>
      <c r="G515" s="26">
        <v>0.93577893827143943</v>
      </c>
      <c r="H515" s="26">
        <v>4.2640687725963149</v>
      </c>
    </row>
    <row r="516" spans="6:8" x14ac:dyDescent="0.3">
      <c r="F516" s="31">
        <f t="shared" ca="1" si="8"/>
        <v>0.92076915519324887</v>
      </c>
      <c r="G516" s="26">
        <v>0.93128379554560092</v>
      </c>
      <c r="H516" s="26">
        <v>4.5983942235429884</v>
      </c>
    </row>
    <row r="517" spans="6:8" x14ac:dyDescent="0.3">
      <c r="F517" s="31">
        <f t="shared" ca="1" si="8"/>
        <v>0.93313603333660544</v>
      </c>
      <c r="G517" s="26">
        <v>0.9755283765374545</v>
      </c>
      <c r="H517" s="26">
        <v>1.4417953339685277</v>
      </c>
    </row>
    <row r="518" spans="6:8" x14ac:dyDescent="0.3">
      <c r="F518" s="31">
        <f t="shared" ca="1" si="8"/>
        <v>0.93268675003704338</v>
      </c>
      <c r="G518" s="26">
        <v>0.92414569717790152</v>
      </c>
      <c r="H518" s="26">
        <v>5.1359719947955904</v>
      </c>
    </row>
    <row r="519" spans="6:8" x14ac:dyDescent="0.3">
      <c r="F519" s="31">
        <f t="shared" ref="F519:F582" ca="1" si="9">NORMINV(RAND(),0.92,0.02)</f>
        <v>0.87923579210651959</v>
      </c>
      <c r="G519" s="26">
        <v>0.93381686535126418</v>
      </c>
      <c r="H519" s="26">
        <v>4.4096017552639095</v>
      </c>
    </row>
    <row r="520" spans="6:8" x14ac:dyDescent="0.3">
      <c r="F520" s="31">
        <f t="shared" ca="1" si="9"/>
        <v>0.92251931534160136</v>
      </c>
      <c r="G520" s="26">
        <v>0.96508209891938113</v>
      </c>
      <c r="H520" s="26">
        <v>2.1609770909185411</v>
      </c>
    </row>
    <row r="521" spans="6:8" x14ac:dyDescent="0.3">
      <c r="F521" s="31">
        <f t="shared" ca="1" si="9"/>
        <v>0.91974875352814589</v>
      </c>
      <c r="G521" s="26">
        <v>0.90575243909783354</v>
      </c>
      <c r="H521" s="26">
        <v>6.5602342743226734</v>
      </c>
    </row>
    <row r="522" spans="6:8" x14ac:dyDescent="0.3">
      <c r="F522" s="31">
        <f t="shared" ca="1" si="9"/>
        <v>0.92656637798980501</v>
      </c>
      <c r="G522" s="26">
        <v>0.90720697909155257</v>
      </c>
      <c r="H522" s="26">
        <v>6.4455005640329421</v>
      </c>
    </row>
    <row r="523" spans="6:8" x14ac:dyDescent="0.3">
      <c r="F523" s="31">
        <f t="shared" ca="1" si="9"/>
        <v>0.88441763780654981</v>
      </c>
      <c r="G523" s="26">
        <v>0.91645639552330904</v>
      </c>
      <c r="H523" s="26">
        <v>5.7244305926518289</v>
      </c>
    </row>
    <row r="524" spans="6:8" x14ac:dyDescent="0.3">
      <c r="F524" s="31">
        <f t="shared" ca="1" si="9"/>
        <v>0.90980734982069489</v>
      </c>
      <c r="G524" s="26">
        <v>0.91796642300130915</v>
      </c>
      <c r="H524" s="26">
        <v>5.6080910067096204</v>
      </c>
    </row>
    <row r="525" spans="6:8" x14ac:dyDescent="0.3">
      <c r="F525" s="31">
        <f t="shared" ca="1" si="9"/>
        <v>0.90835051838205283</v>
      </c>
      <c r="G525" s="26">
        <v>0.9190960765067735</v>
      </c>
      <c r="H525" s="26">
        <v>5.5213071768590805</v>
      </c>
    </row>
    <row r="526" spans="6:8" x14ac:dyDescent="0.3">
      <c r="F526" s="31">
        <f t="shared" ca="1" si="9"/>
        <v>0.90404099816073258</v>
      </c>
      <c r="G526" s="26">
        <v>0.89437376032525706</v>
      </c>
      <c r="H526" s="26">
        <v>7.4706600435242505</v>
      </c>
    </row>
    <row r="527" spans="6:8" x14ac:dyDescent="0.3">
      <c r="F527" s="31">
        <f t="shared" ca="1" si="9"/>
        <v>0.95790586474679673</v>
      </c>
      <c r="G527" s="26">
        <v>0.91103666955981621</v>
      </c>
      <c r="H527" s="26">
        <v>6.1451678094330724</v>
      </c>
    </row>
    <row r="528" spans="6:8" x14ac:dyDescent="0.3">
      <c r="F528" s="31">
        <f t="shared" ca="1" si="9"/>
        <v>0.92561035830927452</v>
      </c>
      <c r="G528" s="26">
        <v>0.97024511356985554</v>
      </c>
      <c r="H528" s="26">
        <v>1.803589969034709</v>
      </c>
    </row>
    <row r="529" spans="6:8" x14ac:dyDescent="0.3">
      <c r="F529" s="31">
        <f t="shared" ca="1" si="9"/>
        <v>0.90996531652032298</v>
      </c>
      <c r="G529" s="26">
        <v>0.90963243073563738</v>
      </c>
      <c r="H529" s="26">
        <v>6.2549976741289948</v>
      </c>
    </row>
    <row r="530" spans="6:8" x14ac:dyDescent="0.3">
      <c r="F530" s="31">
        <f t="shared" ca="1" si="9"/>
        <v>0.91841350830308466</v>
      </c>
      <c r="G530" s="26">
        <v>0.9374894499711437</v>
      </c>
      <c r="H530" s="26">
        <v>4.1376918837595431</v>
      </c>
    </row>
    <row r="531" spans="6:8" x14ac:dyDescent="0.3">
      <c r="F531" s="31">
        <f t="shared" ca="1" si="9"/>
        <v>0.9244163762234241</v>
      </c>
      <c r="G531" s="26">
        <v>0.90319043840189628</v>
      </c>
      <c r="H531" s="26">
        <v>6.7632228825021832</v>
      </c>
    </row>
    <row r="532" spans="6:8" x14ac:dyDescent="0.3">
      <c r="F532" s="31">
        <f t="shared" ca="1" si="9"/>
        <v>0.90417143101805264</v>
      </c>
      <c r="G532" s="26">
        <v>0.94398927524282961</v>
      </c>
      <c r="H532" s="26">
        <v>3.6616452498436125</v>
      </c>
    </row>
    <row r="533" spans="6:8" x14ac:dyDescent="0.3">
      <c r="F533" s="31">
        <f t="shared" ca="1" si="9"/>
        <v>0.94204007825043257</v>
      </c>
      <c r="G533" s="26">
        <v>0.91369702864248503</v>
      </c>
      <c r="H533" s="26">
        <v>5.9380185165749788</v>
      </c>
    </row>
    <row r="534" spans="6:8" x14ac:dyDescent="0.3">
      <c r="F534" s="31">
        <f t="shared" ca="1" si="9"/>
        <v>0.92947293356169403</v>
      </c>
      <c r="G534" s="26">
        <v>0.92885808950315674</v>
      </c>
      <c r="H534" s="26">
        <v>4.7801499161728174</v>
      </c>
    </row>
    <row r="535" spans="6:8" x14ac:dyDescent="0.3">
      <c r="F535" s="31">
        <f t="shared" ca="1" si="9"/>
        <v>0.86595472752421976</v>
      </c>
      <c r="G535" s="26">
        <v>0.93713721933658622</v>
      </c>
      <c r="H535" s="26">
        <v>4.1636778467344193</v>
      </c>
    </row>
    <row r="536" spans="6:8" x14ac:dyDescent="0.3">
      <c r="F536" s="31">
        <f t="shared" ca="1" si="9"/>
        <v>0.9584100221049342</v>
      </c>
      <c r="G536" s="26">
        <v>0.91373779852556303</v>
      </c>
      <c r="H536" s="26">
        <v>5.9348533473925587</v>
      </c>
    </row>
    <row r="537" spans="6:8" x14ac:dyDescent="0.3">
      <c r="F537" s="31">
        <f t="shared" ca="1" si="9"/>
        <v>0.92370415674096285</v>
      </c>
      <c r="G537" s="26">
        <v>0.96107115822088585</v>
      </c>
      <c r="H537" s="26">
        <v>2.4412671548336298</v>
      </c>
    </row>
    <row r="538" spans="6:8" x14ac:dyDescent="0.3">
      <c r="F538" s="31">
        <f t="shared" ca="1" si="9"/>
        <v>0.89661976829890022</v>
      </c>
      <c r="G538" s="26">
        <v>0.92039831327818111</v>
      </c>
      <c r="H538" s="26">
        <v>5.4215292458822724</v>
      </c>
    </row>
    <row r="539" spans="6:8" x14ac:dyDescent="0.3">
      <c r="F539" s="31">
        <f t="shared" ca="1" si="9"/>
        <v>0.9247801845251199</v>
      </c>
      <c r="G539" s="26">
        <v>0.90841179795805571</v>
      </c>
      <c r="H539" s="26">
        <v>6.35074300231941</v>
      </c>
    </row>
    <row r="540" spans="6:8" x14ac:dyDescent="0.3">
      <c r="F540" s="31">
        <f t="shared" ca="1" si="9"/>
        <v>0.9182041576683887</v>
      </c>
      <c r="G540" s="26">
        <v>0.89992638288162918</v>
      </c>
      <c r="H540" s="26">
        <v>7.0235098884811995</v>
      </c>
    </row>
    <row r="541" spans="6:8" x14ac:dyDescent="0.3">
      <c r="F541" s="31">
        <f t="shared" ca="1" si="9"/>
        <v>0.92164841662489261</v>
      </c>
      <c r="G541" s="26">
        <v>0.93958143796757965</v>
      </c>
      <c r="H541" s="26">
        <v>3.9837560824787319</v>
      </c>
    </row>
    <row r="542" spans="6:8" x14ac:dyDescent="0.3">
      <c r="F542" s="31">
        <f t="shared" ca="1" si="9"/>
        <v>0.91653983342668999</v>
      </c>
      <c r="G542" s="26">
        <v>0.9158315530977863</v>
      </c>
      <c r="H542" s="26">
        <v>5.7726835979187339</v>
      </c>
    </row>
    <row r="543" spans="6:8" x14ac:dyDescent="0.3">
      <c r="F543" s="31">
        <f t="shared" ca="1" si="9"/>
        <v>0.92777815438149358</v>
      </c>
      <c r="G543" s="26">
        <v>0.94257056504688053</v>
      </c>
      <c r="H543" s="26">
        <v>3.7649913332020937</v>
      </c>
    </row>
    <row r="544" spans="6:8" x14ac:dyDescent="0.3">
      <c r="F544" s="31">
        <f t="shared" ca="1" si="9"/>
        <v>0.92467543739027003</v>
      </c>
      <c r="G544" s="26">
        <v>0.89510110453763414</v>
      </c>
      <c r="H544" s="26">
        <v>7.4117715951885428</v>
      </c>
    </row>
    <row r="545" spans="6:8" x14ac:dyDescent="0.3">
      <c r="F545" s="31">
        <f t="shared" ca="1" si="9"/>
        <v>0.90613025549625581</v>
      </c>
      <c r="G545" s="26">
        <v>0.95958681827040282</v>
      </c>
      <c r="H545" s="26">
        <v>2.5455888954443933</v>
      </c>
    </row>
    <row r="546" spans="6:8" x14ac:dyDescent="0.3">
      <c r="F546" s="31">
        <f t="shared" ca="1" si="9"/>
        <v>0.90983197839056018</v>
      </c>
      <c r="G546" s="26">
        <v>0.91777429796157084</v>
      </c>
      <c r="H546" s="26">
        <v>5.6228719635534139</v>
      </c>
    </row>
    <row r="547" spans="6:8" x14ac:dyDescent="0.3">
      <c r="F547" s="31">
        <f t="shared" ca="1" si="9"/>
        <v>0.93937927931346499</v>
      </c>
      <c r="G547" s="26">
        <v>0.94222755321208074</v>
      </c>
      <c r="H547" s="26">
        <v>3.7900247826769946</v>
      </c>
    </row>
    <row r="548" spans="6:8" x14ac:dyDescent="0.3">
      <c r="F548" s="31">
        <f t="shared" ca="1" si="9"/>
        <v>0.93392661058656246</v>
      </c>
      <c r="G548" s="26">
        <v>0.8963998312923126</v>
      </c>
      <c r="H548" s="26">
        <v>7.3068595884685514</v>
      </c>
    </row>
    <row r="549" spans="6:8" x14ac:dyDescent="0.3">
      <c r="F549" s="31">
        <f t="shared" ca="1" si="9"/>
        <v>0.90011031050067636</v>
      </c>
      <c r="G549" s="26">
        <v>0.92548850520269077</v>
      </c>
      <c r="H549" s="26">
        <v>5.0342104434726087</v>
      </c>
    </row>
    <row r="550" spans="6:8" x14ac:dyDescent="0.3">
      <c r="F550" s="31">
        <f t="shared" ca="1" si="9"/>
        <v>0.94336033059246105</v>
      </c>
      <c r="G550" s="26">
        <v>0.92787465818071457</v>
      </c>
      <c r="H550" s="26">
        <v>4.8541081652824731</v>
      </c>
    </row>
    <row r="551" spans="6:8" x14ac:dyDescent="0.3">
      <c r="F551" s="31">
        <f t="shared" ca="1" si="9"/>
        <v>0.93860480775069455</v>
      </c>
      <c r="G551" s="26">
        <v>0.92272969804700533</v>
      </c>
      <c r="H551" s="26">
        <v>5.2436009955738188</v>
      </c>
    </row>
    <row r="552" spans="6:8" x14ac:dyDescent="0.3">
      <c r="F552" s="31">
        <f t="shared" ca="1" si="9"/>
        <v>0.91789140896620791</v>
      </c>
      <c r="G552" s="26">
        <v>0.90160338133978712</v>
      </c>
      <c r="H552" s="26">
        <v>6.8895448684580769</v>
      </c>
    </row>
    <row r="553" spans="6:8" x14ac:dyDescent="0.3">
      <c r="F553" s="31">
        <f t="shared" ca="1" si="9"/>
        <v>0.94577177285367853</v>
      </c>
      <c r="G553" s="26">
        <v>0.95975369012576639</v>
      </c>
      <c r="H553" s="26">
        <v>2.5338447804109454</v>
      </c>
    </row>
    <row r="554" spans="6:8" x14ac:dyDescent="0.3">
      <c r="F554" s="31">
        <f t="shared" ca="1" si="9"/>
        <v>0.92306976603353752</v>
      </c>
      <c r="G554" s="26">
        <v>0.92454598857159465</v>
      </c>
      <c r="H554" s="26">
        <v>5.1056059272068888</v>
      </c>
    </row>
    <row r="555" spans="6:8" x14ac:dyDescent="0.3">
      <c r="F555" s="31">
        <f t="shared" ca="1" si="9"/>
        <v>0.8989978168643421</v>
      </c>
      <c r="G555" s="26">
        <v>0.91964023240735016</v>
      </c>
      <c r="H555" s="26">
        <v>5.4795793532337251</v>
      </c>
    </row>
    <row r="556" spans="6:8" x14ac:dyDescent="0.3">
      <c r="F556" s="31">
        <f t="shared" ca="1" si="9"/>
        <v>0.95132992736935318</v>
      </c>
      <c r="G556" s="26">
        <v>0.95727230282327502</v>
      </c>
      <c r="H556" s="26">
        <v>2.7089022060068997</v>
      </c>
    </row>
    <row r="557" spans="6:8" x14ac:dyDescent="0.3">
      <c r="F557" s="31">
        <f t="shared" ca="1" si="9"/>
        <v>0.92348407233500585</v>
      </c>
      <c r="G557" s="26">
        <v>0.88076034337934828</v>
      </c>
      <c r="H557" s="26">
        <v>8.5907982501700815</v>
      </c>
    </row>
    <row r="558" spans="6:8" x14ac:dyDescent="0.3">
      <c r="F558" s="31">
        <f t="shared" ca="1" si="9"/>
        <v>0.94074036254454174</v>
      </c>
      <c r="G558" s="26">
        <v>0.92453177411610399</v>
      </c>
      <c r="H558" s="26">
        <v>5.1066837841751429</v>
      </c>
    </row>
    <row r="559" spans="6:8" x14ac:dyDescent="0.3">
      <c r="F559" s="31">
        <f t="shared" ca="1" si="9"/>
        <v>0.89473551491771341</v>
      </c>
      <c r="G559" s="26">
        <v>0.92783367084282486</v>
      </c>
      <c r="H559" s="26">
        <v>4.857193992003709</v>
      </c>
    </row>
    <row r="560" spans="6:8" x14ac:dyDescent="0.3">
      <c r="F560" s="31">
        <f t="shared" ca="1" si="9"/>
        <v>0.92635865977216425</v>
      </c>
      <c r="G560" s="26">
        <v>0.93581803232256866</v>
      </c>
      <c r="H560" s="26">
        <v>4.2611752474103417</v>
      </c>
    </row>
    <row r="561" spans="6:8" x14ac:dyDescent="0.3">
      <c r="F561" s="31">
        <f t="shared" ca="1" si="9"/>
        <v>0.89679244270934366</v>
      </c>
      <c r="G561" s="26">
        <v>0.91392326524453527</v>
      </c>
      <c r="H561" s="26">
        <v>5.9204582061247679</v>
      </c>
    </row>
    <row r="562" spans="6:8" x14ac:dyDescent="0.3">
      <c r="F562" s="31">
        <f t="shared" ca="1" si="9"/>
        <v>0.90838625106693793</v>
      </c>
      <c r="G562" s="26">
        <v>0.90480267631727207</v>
      </c>
      <c r="H562" s="26">
        <v>6.6353503729604926</v>
      </c>
    </row>
    <row r="563" spans="6:8" x14ac:dyDescent="0.3">
      <c r="F563" s="31">
        <f t="shared" ca="1" si="9"/>
        <v>0.91802088586138886</v>
      </c>
      <c r="G563" s="26">
        <v>0.95307308970514015</v>
      </c>
      <c r="H563" s="26">
        <v>3.0072257170042844</v>
      </c>
    </row>
    <row r="564" spans="6:8" x14ac:dyDescent="0.3">
      <c r="F564" s="31">
        <f t="shared" ca="1" si="9"/>
        <v>0.8945787204640131</v>
      </c>
      <c r="G564" s="26">
        <v>0.95583939925251837</v>
      </c>
      <c r="H564" s="26">
        <v>2.8104049561748354</v>
      </c>
    </row>
    <row r="565" spans="6:8" x14ac:dyDescent="0.3">
      <c r="F565" s="31">
        <f t="shared" ca="1" si="9"/>
        <v>0.90185375152956759</v>
      </c>
      <c r="G565" s="26">
        <v>0.87824757141164655</v>
      </c>
      <c r="H565" s="26">
        <v>8.8013503780018691</v>
      </c>
    </row>
    <row r="566" spans="6:8" x14ac:dyDescent="0.3">
      <c r="F566" s="31">
        <f t="shared" ca="1" si="9"/>
        <v>0.96189856096703974</v>
      </c>
      <c r="G566" s="26">
        <v>0.9315035869643713</v>
      </c>
      <c r="H566" s="26">
        <v>4.5819722472622688</v>
      </c>
    </row>
    <row r="567" spans="6:8" x14ac:dyDescent="0.3">
      <c r="F567" s="31">
        <f t="shared" ca="1" si="9"/>
        <v>0.92788302085475405</v>
      </c>
      <c r="G567" s="26">
        <v>0.93138005419765779</v>
      </c>
      <c r="H567" s="26">
        <v>4.5912011903842096</v>
      </c>
    </row>
    <row r="568" spans="6:8" x14ac:dyDescent="0.3">
      <c r="F568" s="31">
        <f t="shared" ca="1" si="9"/>
        <v>0.91994582161539429</v>
      </c>
      <c r="G568" s="26">
        <v>0.9226334555907697</v>
      </c>
      <c r="H568" s="26">
        <v>5.2509283005329666</v>
      </c>
    </row>
    <row r="569" spans="6:8" x14ac:dyDescent="0.3">
      <c r="F569" s="31">
        <f t="shared" ca="1" si="9"/>
        <v>0.93967688831422469</v>
      </c>
      <c r="G569" s="26">
        <v>0.94262976935101883</v>
      </c>
      <c r="H569" s="26">
        <v>3.7606723698154836</v>
      </c>
    </row>
    <row r="570" spans="6:8" x14ac:dyDescent="0.3">
      <c r="F570" s="31">
        <f t="shared" ca="1" si="9"/>
        <v>0.90919418011500941</v>
      </c>
      <c r="G570" s="26">
        <v>0.89399859328448228</v>
      </c>
      <c r="H570" s="26">
        <v>7.5010723990645856</v>
      </c>
    </row>
    <row r="571" spans="6:8" x14ac:dyDescent="0.3">
      <c r="F571" s="31">
        <f t="shared" ca="1" si="9"/>
        <v>0.93366187910228371</v>
      </c>
      <c r="G571" s="26">
        <v>0.95675728306063978</v>
      </c>
      <c r="H571" s="26">
        <v>2.7453497182023225</v>
      </c>
    </row>
    <row r="572" spans="6:8" x14ac:dyDescent="0.3">
      <c r="F572" s="31">
        <f t="shared" ca="1" si="9"/>
        <v>0.88253593590370361</v>
      </c>
      <c r="G572" s="26">
        <v>0.92587552330486189</v>
      </c>
      <c r="H572" s="26">
        <v>5.0049359821323458</v>
      </c>
    </row>
    <row r="573" spans="6:8" x14ac:dyDescent="0.3">
      <c r="F573" s="31">
        <f t="shared" ca="1" si="9"/>
        <v>0.93234882724590551</v>
      </c>
      <c r="G573" s="26">
        <v>0.96253486347647077</v>
      </c>
      <c r="H573" s="26">
        <v>2.3387107270889729</v>
      </c>
    </row>
    <row r="574" spans="6:8" x14ac:dyDescent="0.3">
      <c r="F574" s="31">
        <f t="shared" ca="1" si="9"/>
        <v>0.9235440988618201</v>
      </c>
      <c r="G574" s="26">
        <v>0.90682901251605019</v>
      </c>
      <c r="H574" s="26">
        <v>6.4752790678198036</v>
      </c>
    </row>
    <row r="575" spans="6:8" x14ac:dyDescent="0.3">
      <c r="F575" s="31">
        <f t="shared" ca="1" si="9"/>
        <v>0.89034699350836399</v>
      </c>
      <c r="G575" s="26">
        <v>0.91650018194394867</v>
      </c>
      <c r="H575" s="26">
        <v>5.7210516847929505</v>
      </c>
    </row>
    <row r="576" spans="6:8" x14ac:dyDescent="0.3">
      <c r="F576" s="31">
        <f t="shared" ca="1" si="9"/>
        <v>0.96874722255315893</v>
      </c>
      <c r="G576" s="26">
        <v>0.94639176677295866</v>
      </c>
      <c r="H576" s="26">
        <v>3.4873421473135053</v>
      </c>
    </row>
    <row r="577" spans="6:8" x14ac:dyDescent="0.3">
      <c r="F577" s="31">
        <f t="shared" ca="1" si="9"/>
        <v>0.90705452378824547</v>
      </c>
      <c r="G577" s="26">
        <v>0.93747421167611911</v>
      </c>
      <c r="H577" s="26">
        <v>4.1388156912553908</v>
      </c>
    </row>
    <row r="578" spans="6:8" x14ac:dyDescent="0.3">
      <c r="F578" s="31">
        <f t="shared" ca="1" si="9"/>
        <v>0.89174413560194099</v>
      </c>
      <c r="G578" s="26">
        <v>0.89537921073354376</v>
      </c>
      <c r="H578" s="26">
        <v>7.3892803846533743</v>
      </c>
    </row>
    <row r="579" spans="6:8" x14ac:dyDescent="0.3">
      <c r="F579" s="31">
        <f t="shared" ca="1" si="9"/>
        <v>0.92813491424338179</v>
      </c>
      <c r="G579" s="26">
        <v>0.89487154685821557</v>
      </c>
      <c r="H579" s="26">
        <v>7.4303470860602108</v>
      </c>
    </row>
    <row r="580" spans="6:8" x14ac:dyDescent="0.3">
      <c r="F580" s="31">
        <f t="shared" ca="1" si="9"/>
        <v>0.92943620753422385</v>
      </c>
      <c r="G580" s="26">
        <v>0.93189007413080993</v>
      </c>
      <c r="H580" s="26">
        <v>4.5531141876739261</v>
      </c>
    </row>
    <row r="581" spans="6:8" x14ac:dyDescent="0.3">
      <c r="F581" s="31">
        <f t="shared" ca="1" si="9"/>
        <v>0.92353491235682472</v>
      </c>
      <c r="G581" s="26">
        <v>0.9110019146162992</v>
      </c>
      <c r="H581" s="26">
        <v>6.1478820148030522</v>
      </c>
    </row>
    <row r="582" spans="6:8" x14ac:dyDescent="0.3">
      <c r="F582" s="31">
        <f t="shared" ca="1" si="9"/>
        <v>0.93749407992489009</v>
      </c>
      <c r="G582" s="26">
        <v>0.92438408053320975</v>
      </c>
      <c r="H582" s="26">
        <v>5.117885088406771</v>
      </c>
    </row>
    <row r="583" spans="6:8" x14ac:dyDescent="0.3">
      <c r="F583" s="31">
        <f t="shared" ref="F583:F646" ca="1" si="10">NORMINV(RAND(),0.92,0.02)</f>
        <v>0.9039247784311254</v>
      </c>
      <c r="G583" s="26">
        <v>0.90652135191595351</v>
      </c>
      <c r="H583" s="26">
        <v>6.4995367725099324</v>
      </c>
    </row>
    <row r="584" spans="6:8" x14ac:dyDescent="0.3">
      <c r="F584" s="31">
        <f t="shared" ca="1" si="10"/>
        <v>0.94692447413346204</v>
      </c>
      <c r="G584" s="26">
        <v>0.87667315810968371</v>
      </c>
      <c r="H584" s="26">
        <v>8.9338898845022019</v>
      </c>
    </row>
    <row r="585" spans="6:8" x14ac:dyDescent="0.3">
      <c r="F585" s="31">
        <f t="shared" ca="1" si="10"/>
        <v>0.89978053202006647</v>
      </c>
      <c r="G585" s="26">
        <v>0.92948849367784681</v>
      </c>
      <c r="H585" s="26">
        <v>4.732823135780305</v>
      </c>
    </row>
    <row r="586" spans="6:8" x14ac:dyDescent="0.3">
      <c r="F586" s="31">
        <f t="shared" ca="1" si="10"/>
        <v>0.93346938267203972</v>
      </c>
      <c r="G586" s="26">
        <v>0.91312415258965318</v>
      </c>
      <c r="H586" s="26">
        <v>5.9825236278769074</v>
      </c>
    </row>
    <row r="587" spans="6:8" x14ac:dyDescent="0.3">
      <c r="F587" s="31">
        <f t="shared" ca="1" si="10"/>
        <v>0.89696039927240312</v>
      </c>
      <c r="G587" s="26">
        <v>0.91365691486537615</v>
      </c>
      <c r="H587" s="26">
        <v>5.9411330246764571</v>
      </c>
    </row>
    <row r="588" spans="6:8" x14ac:dyDescent="0.3">
      <c r="F588" s="31">
        <f t="shared" ca="1" si="10"/>
        <v>0.92398087478122992</v>
      </c>
      <c r="G588" s="26">
        <v>0.92457378600847773</v>
      </c>
      <c r="H588" s="26">
        <v>5.1034981926102638</v>
      </c>
    </row>
    <row r="589" spans="6:8" x14ac:dyDescent="0.3">
      <c r="F589" s="31">
        <f t="shared" ca="1" si="10"/>
        <v>0.97634476598377684</v>
      </c>
      <c r="G589" s="26">
        <v>0.90916804175137311</v>
      </c>
      <c r="H589" s="26">
        <v>6.2913936256737557</v>
      </c>
    </row>
    <row r="590" spans="6:8" x14ac:dyDescent="0.3">
      <c r="F590" s="31">
        <f t="shared" ca="1" si="10"/>
        <v>0.92345251241889914</v>
      </c>
      <c r="G590" s="26">
        <v>0.92933503388229588</v>
      </c>
      <c r="H590" s="26">
        <v>4.7443380194244833</v>
      </c>
    </row>
    <row r="591" spans="6:8" x14ac:dyDescent="0.3">
      <c r="F591" s="31">
        <f t="shared" ca="1" si="10"/>
        <v>0.91103252601852946</v>
      </c>
      <c r="G591" s="26">
        <v>0.98163841436453247</v>
      </c>
      <c r="H591" s="26">
        <v>1.0282399179935753</v>
      </c>
    </row>
    <row r="592" spans="6:8" x14ac:dyDescent="0.3">
      <c r="F592" s="31">
        <f t="shared" ca="1" si="10"/>
        <v>0.91422992578165574</v>
      </c>
      <c r="G592" s="26">
        <v>0.93655095850544323</v>
      </c>
      <c r="H592" s="26">
        <v>4.2069728269926605</v>
      </c>
    </row>
    <row r="593" spans="6:8" x14ac:dyDescent="0.3">
      <c r="F593" s="31">
        <f t="shared" ca="1" si="10"/>
        <v>0.91076941939930822</v>
      </c>
      <c r="G593" s="26">
        <v>0.95241873372420516</v>
      </c>
      <c r="H593" s="26">
        <v>3.0539498450784088</v>
      </c>
    </row>
    <row r="594" spans="6:8" x14ac:dyDescent="0.3">
      <c r="F594" s="31">
        <f t="shared" ca="1" si="10"/>
        <v>0.88829843084067461</v>
      </c>
      <c r="G594" s="26">
        <v>0.93575862492257889</v>
      </c>
      <c r="H594" s="26">
        <v>4.2655723496459874</v>
      </c>
    </row>
    <row r="595" spans="6:8" x14ac:dyDescent="0.3">
      <c r="F595" s="31">
        <f t="shared" ca="1" si="10"/>
        <v>0.91573741502956163</v>
      </c>
      <c r="G595" s="26">
        <v>0.91968078389370655</v>
      </c>
      <c r="H595" s="26">
        <v>5.4764716970223484</v>
      </c>
    </row>
    <row r="596" spans="6:8" x14ac:dyDescent="0.3">
      <c r="F596" s="31">
        <f t="shared" ca="1" si="10"/>
        <v>0.91159907488897562</v>
      </c>
      <c r="G596" s="26">
        <v>0.89200675253054473</v>
      </c>
      <c r="H596" s="26">
        <v>7.6629664545736462</v>
      </c>
    </row>
    <row r="597" spans="6:8" x14ac:dyDescent="0.3">
      <c r="F597" s="31">
        <f t="shared" ca="1" si="10"/>
        <v>0.92461945845345905</v>
      </c>
      <c r="G597" s="26">
        <v>0.90077480896027295</v>
      </c>
      <c r="H597" s="26">
        <v>6.9556720410447417</v>
      </c>
    </row>
    <row r="598" spans="6:8" x14ac:dyDescent="0.3">
      <c r="F598" s="31">
        <f t="shared" ca="1" si="10"/>
        <v>0.94241139716836586</v>
      </c>
      <c r="G598" s="26">
        <v>0.92548602624692644</v>
      </c>
      <c r="H598" s="26">
        <v>5.0343980332413913</v>
      </c>
    </row>
    <row r="599" spans="6:8" x14ac:dyDescent="0.3">
      <c r="F599" s="31">
        <f t="shared" ca="1" si="10"/>
        <v>0.91742479555919498</v>
      </c>
      <c r="G599" s="26">
        <v>0.89434958870716463</v>
      </c>
      <c r="H599" s="26">
        <v>7.4726187106266764</v>
      </c>
    </row>
    <row r="600" spans="6:8" x14ac:dyDescent="0.3">
      <c r="F600" s="31">
        <f t="shared" ca="1" si="10"/>
        <v>0.94476191858497938</v>
      </c>
      <c r="G600" s="26">
        <v>0.96036872615421498</v>
      </c>
      <c r="H600" s="26">
        <v>2.4905949883795828</v>
      </c>
    </row>
    <row r="601" spans="6:8" x14ac:dyDescent="0.3">
      <c r="F601" s="31">
        <f t="shared" ca="1" si="10"/>
        <v>0.89550437569858532</v>
      </c>
      <c r="G601" s="26">
        <v>0.91337786015558298</v>
      </c>
      <c r="H601" s="26">
        <v>5.9628069212664512</v>
      </c>
    </row>
    <row r="602" spans="6:8" x14ac:dyDescent="0.3">
      <c r="F602" s="31">
        <f t="shared" ca="1" si="10"/>
        <v>0.91049083549558107</v>
      </c>
      <c r="G602" s="26">
        <v>0.93221430319231979</v>
      </c>
      <c r="H602" s="26">
        <v>4.5289232469632479</v>
      </c>
    </row>
    <row r="603" spans="6:8" x14ac:dyDescent="0.3">
      <c r="F603" s="31">
        <f t="shared" ca="1" si="10"/>
        <v>0.90726420454886592</v>
      </c>
      <c r="G603" s="26">
        <v>0.92823640530679818</v>
      </c>
      <c r="H603" s="26">
        <v>4.8268850109982191</v>
      </c>
    </row>
    <row r="604" spans="6:8" x14ac:dyDescent="0.3">
      <c r="F604" s="31">
        <f t="shared" ca="1" si="10"/>
        <v>0.89937064095924768</v>
      </c>
      <c r="G604" s="26">
        <v>0.94192848876761626</v>
      </c>
      <c r="H604" s="26">
        <v>3.8118657725097238</v>
      </c>
    </row>
    <row r="605" spans="6:8" x14ac:dyDescent="0.3">
      <c r="F605" s="31">
        <f t="shared" ca="1" si="10"/>
        <v>0.90991424948485622</v>
      </c>
      <c r="G605" s="26">
        <v>0.91827658361449538</v>
      </c>
      <c r="H605" s="26">
        <v>5.5842421476694195</v>
      </c>
    </row>
    <row r="606" spans="6:8" x14ac:dyDescent="0.3">
      <c r="F606" s="31">
        <f t="shared" ca="1" si="10"/>
        <v>0.93204319334980568</v>
      </c>
      <c r="G606" s="26">
        <v>0.90026812005541201</v>
      </c>
      <c r="H606" s="26">
        <v>6.9961701325052976</v>
      </c>
    </row>
    <row r="607" spans="6:8" x14ac:dyDescent="0.3">
      <c r="F607" s="31">
        <f t="shared" ca="1" si="10"/>
        <v>0.89622193913514225</v>
      </c>
      <c r="G607" s="26">
        <v>0.90555150259047967</v>
      </c>
      <c r="H607" s="26">
        <v>6.57611306586504</v>
      </c>
    </row>
    <row r="608" spans="6:8" x14ac:dyDescent="0.3">
      <c r="F608" s="31">
        <f t="shared" ca="1" si="10"/>
        <v>0.88635494739333365</v>
      </c>
      <c r="G608" s="26">
        <v>0.90901473185571546</v>
      </c>
      <c r="H608" s="26">
        <v>6.3034172769249679</v>
      </c>
    </row>
    <row r="609" spans="6:8" x14ac:dyDescent="0.3">
      <c r="F609" s="31">
        <f t="shared" ca="1" si="10"/>
        <v>0.93755619930378709</v>
      </c>
      <c r="G609" s="26">
        <v>0.92543139190909096</v>
      </c>
      <c r="H609" s="26">
        <v>5.0385326271137298</v>
      </c>
    </row>
    <row r="610" spans="6:8" x14ac:dyDescent="0.3">
      <c r="F610" s="31">
        <f t="shared" ca="1" si="10"/>
        <v>0.92369660837935708</v>
      </c>
      <c r="G610" s="26">
        <v>0.91759032602973756</v>
      </c>
      <c r="H610" s="26">
        <v>5.6370314700545077</v>
      </c>
    </row>
    <row r="611" spans="6:8" x14ac:dyDescent="0.3">
      <c r="F611" s="31">
        <f t="shared" ca="1" si="10"/>
        <v>0.90308754331435226</v>
      </c>
      <c r="G611" s="26">
        <v>0.92418628492526644</v>
      </c>
      <c r="H611" s="26">
        <v>5.1328918137120159</v>
      </c>
    </row>
    <row r="612" spans="6:8" x14ac:dyDescent="0.3">
      <c r="F612" s="31">
        <f t="shared" ca="1" si="10"/>
        <v>0.92163209073565799</v>
      </c>
      <c r="G612" s="26">
        <v>0.91608226188964148</v>
      </c>
      <c r="H612" s="26">
        <v>5.753314885370389</v>
      </c>
    </row>
    <row r="613" spans="6:8" x14ac:dyDescent="0.3">
      <c r="F613" s="31">
        <f t="shared" ca="1" si="10"/>
        <v>0.92101152688734123</v>
      </c>
      <c r="G613" s="26">
        <v>0.92484385860265839</v>
      </c>
      <c r="H613" s="26">
        <v>5.0830265925213247</v>
      </c>
    </row>
    <row r="614" spans="6:8" x14ac:dyDescent="0.3">
      <c r="F614" s="31">
        <f t="shared" ca="1" si="10"/>
        <v>0.9298266222167092</v>
      </c>
      <c r="G614" s="26">
        <v>0.90491168078364448</v>
      </c>
      <c r="H614" s="26">
        <v>6.6267212732299567</v>
      </c>
    </row>
    <row r="615" spans="6:8" x14ac:dyDescent="0.3">
      <c r="F615" s="31">
        <f t="shared" ca="1" si="10"/>
        <v>0.92438566756238416</v>
      </c>
      <c r="G615" s="26">
        <v>0.92174290314797325</v>
      </c>
      <c r="H615" s="26">
        <v>5.3188020379852503</v>
      </c>
    </row>
    <row r="616" spans="6:8" x14ac:dyDescent="0.3">
      <c r="F616" s="31">
        <f t="shared" ca="1" si="10"/>
        <v>0.93561484517113702</v>
      </c>
      <c r="G616" s="26">
        <v>0.94629021744667086</v>
      </c>
      <c r="H616" s="26">
        <v>3.4946917355540692</v>
      </c>
    </row>
    <row r="617" spans="6:8" x14ac:dyDescent="0.3">
      <c r="F617" s="31">
        <f t="shared" ca="1" si="10"/>
        <v>0.92445359718865194</v>
      </c>
      <c r="G617" s="26">
        <v>0.93025736373870105</v>
      </c>
      <c r="H617" s="26">
        <v>4.675188031713545</v>
      </c>
    </row>
    <row r="618" spans="6:8" x14ac:dyDescent="0.3">
      <c r="F618" s="31">
        <f t="shared" ca="1" si="10"/>
        <v>0.90402690253234064</v>
      </c>
      <c r="G618" s="26">
        <v>0.88376326626961677</v>
      </c>
      <c r="H618" s="26">
        <v>8.3407454351086923</v>
      </c>
    </row>
    <row r="619" spans="6:8" x14ac:dyDescent="0.3">
      <c r="F619" s="31">
        <f t="shared" ca="1" si="10"/>
        <v>0.93400356845921673</v>
      </c>
      <c r="G619" s="26">
        <v>0.9333868591211596</v>
      </c>
      <c r="H619" s="26">
        <v>4.4415783798458577</v>
      </c>
    </row>
    <row r="620" spans="6:8" x14ac:dyDescent="0.3">
      <c r="F620" s="31">
        <f t="shared" ca="1" si="10"/>
        <v>0.90830548344820261</v>
      </c>
      <c r="G620" s="26">
        <v>0.91348864735617141</v>
      </c>
      <c r="H620" s="26">
        <v>5.9542006066204456</v>
      </c>
    </row>
    <row r="621" spans="6:8" x14ac:dyDescent="0.3">
      <c r="F621" s="31">
        <f t="shared" ca="1" si="10"/>
        <v>0.92580709766523195</v>
      </c>
      <c r="G621" s="26">
        <v>0.92786142099820157</v>
      </c>
      <c r="H621" s="26">
        <v>4.855104727439433</v>
      </c>
    </row>
    <row r="622" spans="6:8" x14ac:dyDescent="0.3">
      <c r="F622" s="31">
        <f t="shared" ca="1" si="10"/>
        <v>0.93172937181439741</v>
      </c>
      <c r="G622" s="26">
        <v>0.90103054159329332</v>
      </c>
      <c r="H622" s="26">
        <v>6.9352494109313936</v>
      </c>
    </row>
    <row r="623" spans="6:8" x14ac:dyDescent="0.3">
      <c r="F623" s="31">
        <f t="shared" ca="1" si="10"/>
        <v>0.93234785361296779</v>
      </c>
      <c r="G623" s="26">
        <v>0.92443840069527994</v>
      </c>
      <c r="H623" s="26">
        <v>5.1137649492183028</v>
      </c>
    </row>
    <row r="624" spans="6:8" x14ac:dyDescent="0.3">
      <c r="F624" s="31">
        <f t="shared" ca="1" si="10"/>
        <v>0.88595230393720503</v>
      </c>
      <c r="G624" s="26">
        <v>0.93383769620683843</v>
      </c>
      <c r="H624" s="26">
        <v>4.4080534547449801</v>
      </c>
    </row>
    <row r="625" spans="6:8" x14ac:dyDescent="0.3">
      <c r="F625" s="31">
        <f t="shared" ca="1" si="10"/>
        <v>0.87449495588664328</v>
      </c>
      <c r="G625" s="26">
        <v>0.95331623054766979</v>
      </c>
      <c r="H625" s="26">
        <v>2.9898806497232764</v>
      </c>
    </row>
    <row r="626" spans="6:8" x14ac:dyDescent="0.3">
      <c r="F626" s="31">
        <f t="shared" ca="1" si="10"/>
        <v>0.94055471619079856</v>
      </c>
      <c r="G626" s="26">
        <v>0.91735355049608081</v>
      </c>
      <c r="H626" s="26">
        <v>5.6552633947177977</v>
      </c>
    </row>
    <row r="627" spans="6:8" x14ac:dyDescent="0.3">
      <c r="F627" s="31">
        <f t="shared" ca="1" si="10"/>
        <v>0.93159025333999634</v>
      </c>
      <c r="G627" s="26">
        <v>0.93730524405667115</v>
      </c>
      <c r="H627" s="26">
        <v>4.1512793162834942</v>
      </c>
    </row>
    <row r="628" spans="6:8" x14ac:dyDescent="0.3">
      <c r="F628" s="31">
        <f t="shared" ca="1" si="10"/>
        <v>0.90904059949741456</v>
      </c>
      <c r="G628" s="26">
        <v>0.91368682083977371</v>
      </c>
      <c r="H628" s="26">
        <v>5.938811043380916</v>
      </c>
    </row>
    <row r="629" spans="6:8" x14ac:dyDescent="0.3">
      <c r="F629" s="31">
        <f t="shared" ca="1" si="10"/>
        <v>0.90419984203002401</v>
      </c>
      <c r="G629" s="26">
        <v>0.93778409709008115</v>
      </c>
      <c r="H629" s="26">
        <v>4.1159691633735296</v>
      </c>
    </row>
    <row r="630" spans="6:8" x14ac:dyDescent="0.3">
      <c r="F630" s="31">
        <f t="shared" ca="1" si="10"/>
        <v>0.91161814314138412</v>
      </c>
      <c r="G630" s="26">
        <v>0.91444558355707883</v>
      </c>
      <c r="H630" s="26">
        <v>5.8799494489924458</v>
      </c>
    </row>
    <row r="631" spans="6:8" x14ac:dyDescent="0.3">
      <c r="F631" s="31">
        <f t="shared" ca="1" si="10"/>
        <v>0.94625322057547423</v>
      </c>
      <c r="G631" s="26">
        <v>0.91334411621994616</v>
      </c>
      <c r="H631" s="26">
        <v>5.9654286761415598</v>
      </c>
    </row>
    <row r="632" spans="6:8" x14ac:dyDescent="0.3">
      <c r="F632" s="31">
        <f t="shared" ca="1" si="10"/>
        <v>0.90206455608249647</v>
      </c>
      <c r="G632" s="26">
        <v>0.94183171340821603</v>
      </c>
      <c r="H632" s="26">
        <v>3.8189363488625139</v>
      </c>
    </row>
    <row r="633" spans="6:8" x14ac:dyDescent="0.3">
      <c r="F633" s="31">
        <f t="shared" ca="1" si="10"/>
        <v>0.91183503666402388</v>
      </c>
      <c r="G633" s="26">
        <v>0.95003289345829678</v>
      </c>
      <c r="H633" s="26">
        <v>3.2248553525745272</v>
      </c>
    </row>
    <row r="634" spans="6:8" x14ac:dyDescent="0.3">
      <c r="F634" s="31">
        <f t="shared" ca="1" si="10"/>
        <v>0.96094149351552194</v>
      </c>
      <c r="G634" s="26">
        <v>0.92474824481007845</v>
      </c>
      <c r="H634" s="26">
        <v>5.0902727852073903</v>
      </c>
    </row>
    <row r="635" spans="6:8" x14ac:dyDescent="0.3">
      <c r="F635" s="31">
        <f t="shared" ca="1" si="10"/>
        <v>0.89984957377898112</v>
      </c>
      <c r="G635" s="26">
        <v>0.93535890927190324</v>
      </c>
      <c r="H635" s="26">
        <v>4.2951722530057879</v>
      </c>
    </row>
    <row r="636" spans="6:8" x14ac:dyDescent="0.3">
      <c r="F636" s="31">
        <f t="shared" ca="1" si="10"/>
        <v>0.91328933630521647</v>
      </c>
      <c r="G636" s="26">
        <v>0.89663468830127147</v>
      </c>
      <c r="H636" s="26">
        <v>7.2879201329782308</v>
      </c>
    </row>
    <row r="637" spans="6:8" x14ac:dyDescent="0.3">
      <c r="F637" s="31">
        <f t="shared" ca="1" si="10"/>
        <v>0.94973149092879394</v>
      </c>
      <c r="G637" s="26">
        <v>0.96409652298174897</v>
      </c>
      <c r="H637" s="26">
        <v>2.2296343688889593</v>
      </c>
    </row>
    <row r="638" spans="6:8" x14ac:dyDescent="0.3">
      <c r="F638" s="31">
        <f t="shared" ca="1" si="10"/>
        <v>0.91573375811342428</v>
      </c>
      <c r="G638" s="26">
        <v>0.94581202967165723</v>
      </c>
      <c r="H638" s="26">
        <v>3.5293215808232428</v>
      </c>
    </row>
    <row r="639" spans="6:8" x14ac:dyDescent="0.3">
      <c r="F639" s="31">
        <f t="shared" ca="1" si="10"/>
        <v>0.9601449317527917</v>
      </c>
      <c r="G639" s="26">
        <v>0.92015813230232091</v>
      </c>
      <c r="H639" s="26">
        <v>5.4399107729503662</v>
      </c>
    </row>
    <row r="640" spans="6:8" x14ac:dyDescent="0.3">
      <c r="F640" s="31">
        <f t="shared" ca="1" si="10"/>
        <v>0.95349191343900586</v>
      </c>
      <c r="G640" s="26">
        <v>0.94641117885216353</v>
      </c>
      <c r="H640" s="26">
        <v>3.4859373861061038</v>
      </c>
    </row>
    <row r="641" spans="6:8" x14ac:dyDescent="0.3">
      <c r="F641" s="31">
        <f t="shared" ca="1" si="10"/>
        <v>0.91912137702068542</v>
      </c>
      <c r="G641" s="26">
        <v>0.92827288186392087</v>
      </c>
      <c r="H641" s="26">
        <v>4.8241411579679694</v>
      </c>
    </row>
    <row r="642" spans="6:8" x14ac:dyDescent="0.3">
      <c r="F642" s="31">
        <f t="shared" ca="1" si="10"/>
        <v>0.88882921460838027</v>
      </c>
      <c r="G642" s="26">
        <v>0.91059358563097603</v>
      </c>
      <c r="H642" s="26">
        <v>6.1797861956905873</v>
      </c>
    </row>
    <row r="643" spans="6:8" x14ac:dyDescent="0.3">
      <c r="F643" s="31">
        <f t="shared" ca="1" si="10"/>
        <v>0.94443329112432894</v>
      </c>
      <c r="G643" s="26">
        <v>0.965839740744867</v>
      </c>
      <c r="H643" s="26">
        <v>2.1082934384056182</v>
      </c>
    </row>
    <row r="644" spans="6:8" x14ac:dyDescent="0.3">
      <c r="F644" s="31">
        <f t="shared" ca="1" si="10"/>
        <v>0.90679070750075874</v>
      </c>
      <c r="G644" s="26">
        <v>0.94995006138971561</v>
      </c>
      <c r="H644" s="26">
        <v>3.230804303079605</v>
      </c>
    </row>
    <row r="645" spans="6:8" x14ac:dyDescent="0.3">
      <c r="F645" s="31">
        <f t="shared" ca="1" si="10"/>
        <v>0.93815895288383788</v>
      </c>
      <c r="G645" s="26">
        <v>0.92687326397640823</v>
      </c>
      <c r="H645" s="26">
        <v>4.9295785686077327</v>
      </c>
    </row>
    <row r="646" spans="6:8" x14ac:dyDescent="0.3">
      <c r="F646" s="31">
        <f t="shared" ca="1" si="10"/>
        <v>0.91681305795047641</v>
      </c>
      <c r="G646" s="26">
        <v>0.9607843494426197</v>
      </c>
      <c r="H646" s="26">
        <v>2.4613994014180154</v>
      </c>
    </row>
    <row r="647" spans="6:8" x14ac:dyDescent="0.3">
      <c r="F647" s="31">
        <f t="shared" ref="F647:F710" ca="1" si="11">NORMINV(RAND(),0.92,0.02)</f>
        <v>0.90772789274181098</v>
      </c>
      <c r="G647" s="26">
        <v>0.87377552110093315</v>
      </c>
      <c r="H647" s="26">
        <v>9.1790713645925219</v>
      </c>
    </row>
    <row r="648" spans="6:8" x14ac:dyDescent="0.3">
      <c r="F648" s="31">
        <f t="shared" ca="1" si="11"/>
        <v>0.94579287227400644</v>
      </c>
      <c r="G648" s="26">
        <v>0.91760546662867859</v>
      </c>
      <c r="H648" s="26">
        <v>5.6358659506643418</v>
      </c>
    </row>
    <row r="649" spans="6:8" x14ac:dyDescent="0.3">
      <c r="F649" s="31">
        <f t="shared" ca="1" si="11"/>
        <v>0.92151085579598491</v>
      </c>
      <c r="G649" s="26">
        <v>0.93355036226208943</v>
      </c>
      <c r="H649" s="26">
        <v>4.4294162977180926</v>
      </c>
    </row>
    <row r="650" spans="6:8" x14ac:dyDescent="0.3">
      <c r="F650" s="31">
        <f t="shared" ca="1" si="11"/>
        <v>0.92055580298679707</v>
      </c>
      <c r="G650" s="26">
        <v>0.95665358577609816</v>
      </c>
      <c r="H650" s="26">
        <v>2.7526930333903432</v>
      </c>
    </row>
    <row r="651" spans="6:8" x14ac:dyDescent="0.3">
      <c r="F651" s="31">
        <f t="shared" ca="1" si="11"/>
        <v>0.94437678541564796</v>
      </c>
      <c r="G651" s="26">
        <v>0.87492272888847511</v>
      </c>
      <c r="H651" s="26">
        <v>9.0818069942289732</v>
      </c>
    </row>
    <row r="652" spans="6:8" x14ac:dyDescent="0.3">
      <c r="F652" s="31">
        <f t="shared" ca="1" si="11"/>
        <v>0.90994006292304197</v>
      </c>
      <c r="G652" s="26">
        <v>0.94696051814525828</v>
      </c>
      <c r="H652" s="26">
        <v>3.4462081516663132</v>
      </c>
    </row>
    <row r="653" spans="6:8" x14ac:dyDescent="0.3">
      <c r="F653" s="31">
        <f t="shared" ca="1" si="11"/>
        <v>0.92970102902335083</v>
      </c>
      <c r="G653" s="26">
        <v>0.91690995397824504</v>
      </c>
      <c r="H653" s="26">
        <v>5.6894460630078312</v>
      </c>
    </row>
    <row r="654" spans="6:8" x14ac:dyDescent="0.3">
      <c r="F654" s="31">
        <f t="shared" ca="1" si="11"/>
        <v>0.89339015538222089</v>
      </c>
      <c r="G654" s="26">
        <v>0.94349126609338041</v>
      </c>
      <c r="H654" s="26">
        <v>3.6978873739411084</v>
      </c>
    </row>
    <row r="655" spans="6:8" x14ac:dyDescent="0.3">
      <c r="F655" s="31">
        <f t="shared" ca="1" si="11"/>
        <v>0.91715622262185592</v>
      </c>
      <c r="G655" s="26">
        <v>0.92434945273322566</v>
      </c>
      <c r="H655" s="26">
        <v>5.1205118310233955</v>
      </c>
    </row>
    <row r="656" spans="6:8" x14ac:dyDescent="0.3">
      <c r="F656" s="31">
        <f t="shared" ca="1" si="11"/>
        <v>0.91472415174954003</v>
      </c>
      <c r="G656" s="26">
        <v>0.90203639377081779</v>
      </c>
      <c r="H656" s="26">
        <v>6.8550351005549732</v>
      </c>
    </row>
    <row r="657" spans="6:8" x14ac:dyDescent="0.3">
      <c r="F657" s="31">
        <f t="shared" ca="1" si="11"/>
        <v>0.92190400546033957</v>
      </c>
      <c r="G657" s="26">
        <v>0.98030392240275721</v>
      </c>
      <c r="H657" s="26">
        <v>1.1181244460537731</v>
      </c>
    </row>
    <row r="658" spans="6:8" x14ac:dyDescent="0.3">
      <c r="F658" s="31">
        <f t="shared" ca="1" si="11"/>
        <v>0.94003154864306537</v>
      </c>
      <c r="G658" s="26">
        <v>0.94465275010261995</v>
      </c>
      <c r="H658" s="26">
        <v>3.6134208886165173</v>
      </c>
    </row>
    <row r="659" spans="6:8" x14ac:dyDescent="0.3">
      <c r="F659" s="31">
        <f t="shared" ca="1" si="11"/>
        <v>0.92388803103779038</v>
      </c>
      <c r="G659" s="26">
        <v>0.95489785591120102</v>
      </c>
      <c r="H659" s="26">
        <v>2.8772670135805307</v>
      </c>
    </row>
    <row r="660" spans="6:8" x14ac:dyDescent="0.3">
      <c r="F660" s="31">
        <f t="shared" ca="1" si="11"/>
        <v>0.97048984923169845</v>
      </c>
      <c r="G660" s="26">
        <v>0.92212991684067858</v>
      </c>
      <c r="H660" s="26">
        <v>5.2892895595954661</v>
      </c>
    </row>
    <row r="661" spans="6:8" x14ac:dyDescent="0.3">
      <c r="F661" s="31">
        <f t="shared" ca="1" si="11"/>
        <v>0.91360280280115025</v>
      </c>
      <c r="G661" s="26">
        <v>0.85385289859652702</v>
      </c>
      <c r="H661" s="26">
        <v>10.909863212876111</v>
      </c>
    </row>
    <row r="662" spans="6:8" x14ac:dyDescent="0.3">
      <c r="F662" s="31">
        <f t="shared" ca="1" si="11"/>
        <v>0.89062431390317054</v>
      </c>
      <c r="G662" s="26">
        <v>0.90821545759218725</v>
      </c>
      <c r="H662" s="26">
        <v>6.3661677904233338</v>
      </c>
    </row>
    <row r="663" spans="6:8" x14ac:dyDescent="0.3">
      <c r="F663" s="31">
        <f t="shared" ca="1" si="11"/>
        <v>0.90100950891566167</v>
      </c>
      <c r="G663" s="26">
        <v>0.92302376487448035</v>
      </c>
      <c r="H663" s="26">
        <v>5.2212220345098972</v>
      </c>
    </row>
    <row r="664" spans="6:8" x14ac:dyDescent="0.3">
      <c r="F664" s="31">
        <f t="shared" ca="1" si="11"/>
        <v>0.90136298434945761</v>
      </c>
      <c r="G664" s="26">
        <v>0.93890279712754621</v>
      </c>
      <c r="H664" s="26">
        <v>4.0336176808462145</v>
      </c>
    </row>
    <row r="665" spans="6:8" x14ac:dyDescent="0.3">
      <c r="F665" s="31">
        <f t="shared" ca="1" si="11"/>
        <v>0.94495816159320389</v>
      </c>
      <c r="G665" s="26">
        <v>0.91034565861105821</v>
      </c>
      <c r="H665" s="26">
        <v>6.1991715710180406</v>
      </c>
    </row>
    <row r="666" spans="6:8" x14ac:dyDescent="0.3">
      <c r="F666" s="31">
        <f t="shared" ca="1" si="11"/>
        <v>0.91827478590482547</v>
      </c>
      <c r="G666" s="26">
        <v>0.89168018755606526</v>
      </c>
      <c r="H666" s="26">
        <v>7.6895782152889671</v>
      </c>
    </row>
    <row r="667" spans="6:8" x14ac:dyDescent="0.3">
      <c r="F667" s="31">
        <f t="shared" ca="1" si="11"/>
        <v>0.92246595679234134</v>
      </c>
      <c r="G667" s="26">
        <v>0.93067019093411252</v>
      </c>
      <c r="H667" s="26">
        <v>4.6442814734664859</v>
      </c>
    </row>
    <row r="668" spans="6:8" x14ac:dyDescent="0.3">
      <c r="F668" s="31">
        <f t="shared" ca="1" si="11"/>
        <v>0.91291639408511527</v>
      </c>
      <c r="G668" s="26">
        <v>0.93607819588675101</v>
      </c>
      <c r="H668" s="26">
        <v>4.2419255369790942</v>
      </c>
    </row>
    <row r="669" spans="6:8" x14ac:dyDescent="0.3">
      <c r="F669" s="31">
        <f t="shared" ca="1" si="11"/>
        <v>0.92383321763949677</v>
      </c>
      <c r="G669" s="26">
        <v>0.89089395234472879</v>
      </c>
      <c r="H669" s="26">
        <v>7.7537285058366061</v>
      </c>
    </row>
    <row r="670" spans="6:8" x14ac:dyDescent="0.3">
      <c r="F670" s="31">
        <f t="shared" ca="1" si="11"/>
        <v>0.89885105286319678</v>
      </c>
      <c r="G670" s="26">
        <v>0.90844552103239384</v>
      </c>
      <c r="H670" s="26">
        <v>6.3480943389107285</v>
      </c>
    </row>
    <row r="671" spans="6:8" x14ac:dyDescent="0.3">
      <c r="F671" s="31">
        <f t="shared" ca="1" si="11"/>
        <v>0.89353626944678366</v>
      </c>
      <c r="G671" s="26">
        <v>0.93629913687246824</v>
      </c>
      <c r="H671" s="26">
        <v>4.2255863365263346</v>
      </c>
    </row>
    <row r="672" spans="6:8" x14ac:dyDescent="0.3">
      <c r="F672" s="31">
        <f t="shared" ca="1" si="11"/>
        <v>0.89328145387052227</v>
      </c>
      <c r="G672" s="26">
        <v>0.87224220842450706</v>
      </c>
      <c r="H672" s="26">
        <v>9.3094705924105501</v>
      </c>
    </row>
    <row r="673" spans="6:8" x14ac:dyDescent="0.3">
      <c r="F673" s="31">
        <f t="shared" ca="1" si="11"/>
        <v>0.90354289583736414</v>
      </c>
      <c r="G673" s="26">
        <v>0.92102906470426527</v>
      </c>
      <c r="H673" s="26">
        <v>5.3733022336184089</v>
      </c>
    </row>
    <row r="674" spans="6:8" x14ac:dyDescent="0.3">
      <c r="F674" s="31">
        <f t="shared" ca="1" si="11"/>
        <v>0.95633586619128408</v>
      </c>
      <c r="G674" s="26">
        <v>0.93846014810280709</v>
      </c>
      <c r="H674" s="26">
        <v>4.0661791738434587</v>
      </c>
    </row>
    <row r="675" spans="6:8" x14ac:dyDescent="0.3">
      <c r="F675" s="31">
        <f t="shared" ca="1" si="11"/>
        <v>0.92496440355211751</v>
      </c>
      <c r="G675" s="26">
        <v>0.94244562701206935</v>
      </c>
      <c r="H675" s="26">
        <v>3.7741073634904625</v>
      </c>
    </row>
    <row r="676" spans="6:8" x14ac:dyDescent="0.3">
      <c r="F676" s="31">
        <f t="shared" ca="1" si="11"/>
        <v>0.91842958159250243</v>
      </c>
      <c r="G676" s="26">
        <v>0.91833606549531188</v>
      </c>
      <c r="H676" s="26">
        <v>5.5796703099329923</v>
      </c>
    </row>
    <row r="677" spans="6:8" x14ac:dyDescent="0.3">
      <c r="F677" s="31">
        <f t="shared" ca="1" si="11"/>
        <v>0.94062537556438064</v>
      </c>
      <c r="G677" s="26">
        <v>0.93688679077399561</v>
      </c>
      <c r="H677" s="26">
        <v>4.1821652035817953</v>
      </c>
    </row>
    <row r="678" spans="6:8" x14ac:dyDescent="0.3">
      <c r="F678" s="31">
        <f t="shared" ca="1" si="11"/>
        <v>0.93012170253308379</v>
      </c>
      <c r="G678" s="26">
        <v>0.88810646723672659</v>
      </c>
      <c r="H678" s="26">
        <v>7.9820794324914512</v>
      </c>
    </row>
    <row r="679" spans="6:8" x14ac:dyDescent="0.3">
      <c r="F679" s="31">
        <f t="shared" ca="1" si="11"/>
        <v>0.92827052834698998</v>
      </c>
      <c r="G679" s="26">
        <v>0.93633890559361199</v>
      </c>
      <c r="H679" s="26">
        <v>4.2226461478589776</v>
      </c>
    </row>
    <row r="680" spans="6:8" x14ac:dyDescent="0.3">
      <c r="F680" s="31">
        <f t="shared" ca="1" si="11"/>
        <v>0.91832933868683986</v>
      </c>
      <c r="G680" s="26">
        <v>0.91589504889876339</v>
      </c>
      <c r="H680" s="26">
        <v>5.7677771752475504</v>
      </c>
    </row>
    <row r="681" spans="6:8" x14ac:dyDescent="0.3">
      <c r="F681" s="31">
        <f t="shared" ca="1" si="11"/>
        <v>0.90736814815325373</v>
      </c>
      <c r="G681" s="26">
        <v>0.88391217072472283</v>
      </c>
      <c r="H681" s="26">
        <v>8.3283904024507098</v>
      </c>
    </row>
    <row r="682" spans="6:8" x14ac:dyDescent="0.3">
      <c r="F682" s="31">
        <f t="shared" ca="1" si="11"/>
        <v>0.93388946752009916</v>
      </c>
      <c r="G682" s="26">
        <v>0.92277451875769212</v>
      </c>
      <c r="H682" s="26">
        <v>5.2401891457081735</v>
      </c>
    </row>
    <row r="683" spans="6:8" x14ac:dyDescent="0.3">
      <c r="F683" s="31">
        <f t="shared" ca="1" si="11"/>
        <v>0.932260367922227</v>
      </c>
      <c r="G683" s="26">
        <v>0.89204947387828681</v>
      </c>
      <c r="H683" s="26">
        <v>7.6594865356355308</v>
      </c>
    </row>
    <row r="684" spans="6:8" x14ac:dyDescent="0.3">
      <c r="F684" s="31">
        <f t="shared" ca="1" si="11"/>
        <v>0.88520534509047333</v>
      </c>
      <c r="G684" s="26">
        <v>0.9585029003199701</v>
      </c>
      <c r="H684" s="26">
        <v>2.6219724684642403</v>
      </c>
    </row>
    <row r="685" spans="6:8" x14ac:dyDescent="0.3">
      <c r="F685" s="31">
        <f t="shared" ca="1" si="11"/>
        <v>0.92854516106792451</v>
      </c>
      <c r="G685" s="26">
        <v>0.95073082852306301</v>
      </c>
      <c r="H685" s="26">
        <v>3.1747712305384876</v>
      </c>
    </row>
    <row r="686" spans="6:8" x14ac:dyDescent="0.3">
      <c r="F686" s="31">
        <f t="shared" ca="1" si="11"/>
        <v>0.90894366562326312</v>
      </c>
      <c r="G686" s="26">
        <v>0.922775692313618</v>
      </c>
      <c r="H686" s="26">
        <v>5.2400998165343706</v>
      </c>
    </row>
    <row r="687" spans="6:8" x14ac:dyDescent="0.3">
      <c r="F687" s="31">
        <f t="shared" ca="1" si="11"/>
        <v>0.94219926107796703</v>
      </c>
      <c r="G687" s="26">
        <v>0.92136968219462234</v>
      </c>
      <c r="H687" s="26">
        <v>5.3472862076321093</v>
      </c>
    </row>
    <row r="688" spans="6:8" x14ac:dyDescent="0.3">
      <c r="F688" s="31">
        <f t="shared" ca="1" si="11"/>
        <v>0.95293448039899786</v>
      </c>
      <c r="G688" s="26">
        <v>0.91816782388614693</v>
      </c>
      <c r="H688" s="26">
        <v>5.5926030625282825</v>
      </c>
    </row>
    <row r="689" spans="6:8" x14ac:dyDescent="0.3">
      <c r="F689" s="31">
        <f t="shared" ca="1" si="11"/>
        <v>0.89559965603447955</v>
      </c>
      <c r="G689" s="26">
        <v>0.94276447892462456</v>
      </c>
      <c r="H689" s="26">
        <v>3.7508473063315897</v>
      </c>
    </row>
    <row r="690" spans="6:8" x14ac:dyDescent="0.3">
      <c r="F690" s="31">
        <f t="shared" ca="1" si="11"/>
        <v>0.91379466377937579</v>
      </c>
      <c r="G690" s="26">
        <v>0.91119543410245407</v>
      </c>
      <c r="H690" s="26">
        <v>6.1327716432480512</v>
      </c>
    </row>
    <row r="691" spans="6:8" x14ac:dyDescent="0.3">
      <c r="F691" s="31">
        <f t="shared" ca="1" si="11"/>
        <v>0.91681051969730532</v>
      </c>
      <c r="G691" s="26">
        <v>0.95281141077967257</v>
      </c>
      <c r="H691" s="26">
        <v>3.0259031357970536</v>
      </c>
    </row>
    <row r="692" spans="6:8" x14ac:dyDescent="0.3">
      <c r="F692" s="31">
        <f t="shared" ca="1" si="11"/>
        <v>0.92974641398279001</v>
      </c>
      <c r="G692" s="26">
        <v>0.9286782560459973</v>
      </c>
      <c r="H692" s="26">
        <v>4.7936624599616078</v>
      </c>
    </row>
    <row r="693" spans="6:8" x14ac:dyDescent="0.3">
      <c r="F693" s="31">
        <f t="shared" ca="1" si="11"/>
        <v>0.93695100621004379</v>
      </c>
      <c r="G693" s="26">
        <v>0.93067930562612278</v>
      </c>
      <c r="H693" s="26">
        <v>4.6435994058927745</v>
      </c>
    </row>
    <row r="694" spans="6:8" x14ac:dyDescent="0.3">
      <c r="F694" s="31">
        <f t="shared" ca="1" si="11"/>
        <v>0.94327786311786355</v>
      </c>
      <c r="G694" s="26">
        <v>0.91596080765120769</v>
      </c>
      <c r="H694" s="26">
        <v>5.7626966077151449</v>
      </c>
    </row>
    <row r="695" spans="6:8" x14ac:dyDescent="0.3">
      <c r="F695" s="31">
        <f t="shared" ca="1" si="11"/>
        <v>0.91853465046478022</v>
      </c>
      <c r="G695" s="26">
        <v>0.93328761674311456</v>
      </c>
      <c r="H695" s="26">
        <v>4.4489625422947849</v>
      </c>
    </row>
    <row r="696" spans="6:8" x14ac:dyDescent="0.3">
      <c r="F696" s="31">
        <f t="shared" ca="1" si="11"/>
        <v>0.91824980193896677</v>
      </c>
      <c r="G696" s="26">
        <v>0.91401457818115561</v>
      </c>
      <c r="H696" s="26">
        <v>5.9133730288640853</v>
      </c>
    </row>
    <row r="697" spans="6:8" x14ac:dyDescent="0.3">
      <c r="F697" s="31">
        <f t="shared" ca="1" si="11"/>
        <v>0.93155967970898879</v>
      </c>
      <c r="G697" s="26">
        <v>0.93736573315380267</v>
      </c>
      <c r="H697" s="26">
        <v>4.1468169188399164</v>
      </c>
    </row>
    <row r="698" spans="6:8" x14ac:dyDescent="0.3">
      <c r="F698" s="31">
        <f t="shared" ca="1" si="11"/>
        <v>0.94001244089843461</v>
      </c>
      <c r="G698" s="26">
        <v>0.93168281179686896</v>
      </c>
      <c r="H698" s="26">
        <v>4.5685869865673485</v>
      </c>
    </row>
    <row r="699" spans="6:8" x14ac:dyDescent="0.3">
      <c r="F699" s="31">
        <f t="shared" ca="1" si="11"/>
        <v>0.96886780278847917</v>
      </c>
      <c r="G699" s="26">
        <v>0.89687374615737436</v>
      </c>
      <c r="H699" s="26">
        <v>7.2686520974457265</v>
      </c>
    </row>
    <row r="700" spans="6:8" x14ac:dyDescent="0.3">
      <c r="F700" s="31">
        <f t="shared" ca="1" si="11"/>
        <v>0.93174881172426627</v>
      </c>
      <c r="G700" s="26">
        <v>0.90803688674952387</v>
      </c>
      <c r="H700" s="26">
        <v>6.3802023708527837</v>
      </c>
    </row>
    <row r="701" spans="6:8" x14ac:dyDescent="0.3">
      <c r="F701" s="31">
        <f t="shared" ca="1" si="11"/>
        <v>0.89002880883493884</v>
      </c>
      <c r="G701" s="26">
        <v>0.93132535066984734</v>
      </c>
      <c r="H701" s="26">
        <v>4.5952887889950871</v>
      </c>
    </row>
    <row r="702" spans="6:8" x14ac:dyDescent="0.3">
      <c r="F702" s="31">
        <f t="shared" ca="1" si="11"/>
        <v>0.89454029741672325</v>
      </c>
      <c r="G702" s="26">
        <v>0.92483087089323102</v>
      </c>
      <c r="H702" s="26">
        <v>5.0840107919180095</v>
      </c>
    </row>
    <row r="703" spans="6:8" x14ac:dyDescent="0.3">
      <c r="F703" s="31">
        <f t="shared" ca="1" si="11"/>
        <v>0.91358335782358913</v>
      </c>
      <c r="G703" s="26">
        <v>0.92364485921534445</v>
      </c>
      <c r="H703" s="26">
        <v>5.1740025830301937</v>
      </c>
    </row>
    <row r="704" spans="6:8" x14ac:dyDescent="0.3">
      <c r="F704" s="31">
        <f t="shared" ca="1" si="11"/>
        <v>0.89937272006968538</v>
      </c>
      <c r="G704" s="26">
        <v>0.89532576255358454</v>
      </c>
      <c r="H704" s="26">
        <v>7.3936018008874953</v>
      </c>
    </row>
    <row r="705" spans="6:8" x14ac:dyDescent="0.3">
      <c r="F705" s="31">
        <f t="shared" ca="1" si="11"/>
        <v>0.91521894907935708</v>
      </c>
      <c r="G705" s="26">
        <v>0.93181296800344671</v>
      </c>
      <c r="H705" s="26">
        <v>4.5588696036911012</v>
      </c>
    </row>
    <row r="706" spans="6:8" x14ac:dyDescent="0.3">
      <c r="F706" s="31">
        <f t="shared" ca="1" si="11"/>
        <v>0.91055975566977398</v>
      </c>
      <c r="G706" s="26">
        <v>0.91640646347763666</v>
      </c>
      <c r="H706" s="26">
        <v>5.7282841397832032</v>
      </c>
    </row>
    <row r="707" spans="6:8" x14ac:dyDescent="0.3">
      <c r="F707" s="31">
        <f t="shared" ca="1" si="11"/>
        <v>0.93653942802039181</v>
      </c>
      <c r="G707" s="26">
        <v>0.91807662918437583</v>
      </c>
      <c r="H707" s="26">
        <v>5.5996151911228749</v>
      </c>
    </row>
    <row r="708" spans="6:8" x14ac:dyDescent="0.3">
      <c r="F708" s="31">
        <f t="shared" ca="1" si="11"/>
        <v>0.92253140353973773</v>
      </c>
      <c r="G708" s="26">
        <v>0.92413223990583926</v>
      </c>
      <c r="H708" s="26">
        <v>5.1369933192508075</v>
      </c>
    </row>
    <row r="709" spans="6:8" x14ac:dyDescent="0.3">
      <c r="F709" s="31">
        <f t="shared" ca="1" si="11"/>
        <v>0.92044888237960099</v>
      </c>
      <c r="G709" s="26">
        <v>0.89560528757587676</v>
      </c>
      <c r="H709" s="26">
        <v>7.3710072233007695</v>
      </c>
    </row>
    <row r="710" spans="6:8" x14ac:dyDescent="0.3">
      <c r="F710" s="31">
        <f t="shared" ca="1" si="11"/>
        <v>0.90201631706544205</v>
      </c>
      <c r="G710" s="26">
        <v>0.92765887452073803</v>
      </c>
      <c r="H710" s="26">
        <v>4.8703569993510243</v>
      </c>
    </row>
    <row r="711" spans="6:8" x14ac:dyDescent="0.3">
      <c r="F711" s="31">
        <f t="shared" ref="F711:F774" ca="1" si="12">NORMINV(RAND(),0.92,0.02)</f>
        <v>0.89154958429137909</v>
      </c>
      <c r="G711" s="26">
        <v>0.89628349125773343</v>
      </c>
      <c r="H711" s="26">
        <v>7.3162452154792845</v>
      </c>
    </row>
    <row r="712" spans="6:8" x14ac:dyDescent="0.3">
      <c r="F712" s="31">
        <f t="shared" ca="1" si="12"/>
        <v>0.90710166417938387</v>
      </c>
      <c r="G712" s="26">
        <v>0.90432414104593162</v>
      </c>
      <c r="H712" s="26">
        <v>6.6732571812301877</v>
      </c>
    </row>
    <row r="713" spans="6:8" x14ac:dyDescent="0.3">
      <c r="F713" s="31">
        <f t="shared" ca="1" si="12"/>
        <v>0.92793055501357402</v>
      </c>
      <c r="G713" s="26">
        <v>0.93330856941343177</v>
      </c>
      <c r="H713" s="26">
        <v>4.4474034210526794</v>
      </c>
    </row>
    <row r="714" spans="6:8" x14ac:dyDescent="0.3">
      <c r="F714" s="31">
        <f t="shared" ca="1" si="12"/>
        <v>0.9223429344761368</v>
      </c>
      <c r="G714" s="26">
        <v>0.89061634985271254</v>
      </c>
      <c r="H714" s="26">
        <v>7.7764056286404282</v>
      </c>
    </row>
    <row r="715" spans="6:8" x14ac:dyDescent="0.3">
      <c r="F715" s="31">
        <f t="shared" ca="1" si="12"/>
        <v>0.88988821711979382</v>
      </c>
      <c r="G715" s="26">
        <v>0.90837064978377347</v>
      </c>
      <c r="H715" s="26">
        <v>6.353975111160576</v>
      </c>
    </row>
    <row r="716" spans="6:8" x14ac:dyDescent="0.3">
      <c r="F716" s="31">
        <f t="shared" ca="1" si="12"/>
        <v>0.92360281462327076</v>
      </c>
      <c r="G716" s="26">
        <v>0.92112534856329775</v>
      </c>
      <c r="H716" s="26">
        <v>5.3659462172819969</v>
      </c>
    </row>
    <row r="717" spans="6:8" x14ac:dyDescent="0.3">
      <c r="F717" s="31">
        <f t="shared" ca="1" si="12"/>
        <v>0.91389450307230813</v>
      </c>
      <c r="G717" s="26">
        <v>0.92209229569573548</v>
      </c>
      <c r="H717" s="26">
        <v>5.2921573457843509</v>
      </c>
    </row>
    <row r="718" spans="6:8" x14ac:dyDescent="0.3">
      <c r="F718" s="31">
        <f t="shared" ca="1" si="12"/>
        <v>0.94364030397414256</v>
      </c>
      <c r="G718" s="26">
        <v>0.92314143232856116</v>
      </c>
      <c r="H718" s="26">
        <v>5.212271344908193</v>
      </c>
    </row>
    <row r="719" spans="6:8" x14ac:dyDescent="0.3">
      <c r="F719" s="31">
        <f t="shared" ca="1" si="12"/>
        <v>0.9054021432627275</v>
      </c>
      <c r="G719" s="26">
        <v>0.94173808241314838</v>
      </c>
      <c r="H719" s="26">
        <v>3.8257785756028144</v>
      </c>
    </row>
    <row r="720" spans="6:8" x14ac:dyDescent="0.3">
      <c r="F720" s="31">
        <f t="shared" ca="1" si="12"/>
        <v>0.89433519902892433</v>
      </c>
      <c r="G720" s="26">
        <v>0.91532028443069136</v>
      </c>
      <c r="H720" s="26">
        <v>5.8122149578430351</v>
      </c>
    </row>
    <row r="721" spans="6:8" x14ac:dyDescent="0.3">
      <c r="F721" s="31">
        <f t="shared" ca="1" si="12"/>
        <v>0.8779061396239296</v>
      </c>
      <c r="G721" s="26">
        <v>0.91055598753378875</v>
      </c>
      <c r="H721" s="26">
        <v>6.1827253060317338</v>
      </c>
    </row>
    <row r="722" spans="6:8" x14ac:dyDescent="0.3">
      <c r="F722" s="31">
        <f t="shared" ca="1" si="12"/>
        <v>0.91562136561261576</v>
      </c>
      <c r="G722" s="26">
        <v>0.9353649068618437</v>
      </c>
      <c r="H722" s="26">
        <v>4.2947279301270989</v>
      </c>
    </row>
    <row r="723" spans="6:8" x14ac:dyDescent="0.3">
      <c r="F723" s="31">
        <f t="shared" ca="1" si="12"/>
        <v>0.89817010279020371</v>
      </c>
      <c r="G723" s="26">
        <v>0.8740026164876904</v>
      </c>
      <c r="H723" s="26">
        <v>9.1597971375100755</v>
      </c>
    </row>
    <row r="724" spans="6:8" x14ac:dyDescent="0.3">
      <c r="F724" s="31">
        <f t="shared" ca="1" si="12"/>
        <v>0.95162685698078509</v>
      </c>
      <c r="G724" s="26">
        <v>0.93015598057237947</v>
      </c>
      <c r="H724" s="26">
        <v>4.6827823398986759</v>
      </c>
    </row>
    <row r="725" spans="6:8" x14ac:dyDescent="0.3">
      <c r="F725" s="31">
        <f t="shared" ca="1" si="12"/>
        <v>0.9415847170015974</v>
      </c>
      <c r="G725" s="26">
        <v>0.91503930486451668</v>
      </c>
      <c r="H725" s="26">
        <v>5.8339591444948464</v>
      </c>
    </row>
    <row r="726" spans="6:8" x14ac:dyDescent="0.3">
      <c r="F726" s="31">
        <f t="shared" ca="1" si="12"/>
        <v>0.91961870435475646</v>
      </c>
      <c r="G726" s="26">
        <v>0.922438453864315</v>
      </c>
      <c r="H726" s="26">
        <v>5.2657792125328626</v>
      </c>
    </row>
    <row r="727" spans="6:8" x14ac:dyDescent="0.3">
      <c r="F727" s="31">
        <f t="shared" ca="1" si="12"/>
        <v>0.91267690655491585</v>
      </c>
      <c r="G727" s="26">
        <v>0.93630795265863398</v>
      </c>
      <c r="H727" s="26">
        <v>4.2249345445976108</v>
      </c>
    </row>
    <row r="728" spans="6:8" x14ac:dyDescent="0.3">
      <c r="F728" s="31">
        <f t="shared" ca="1" si="12"/>
        <v>0.93944650394213858</v>
      </c>
      <c r="G728" s="26">
        <v>0.89752948154798073</v>
      </c>
      <c r="H728" s="26">
        <v>7.215852591929778</v>
      </c>
    </row>
    <row r="729" spans="6:8" x14ac:dyDescent="0.3">
      <c r="F729" s="31">
        <f t="shared" ca="1" si="12"/>
        <v>0.94067000585069205</v>
      </c>
      <c r="G729" s="26">
        <v>0.89943889689760814</v>
      </c>
      <c r="H729" s="26">
        <v>7.0625458382402506</v>
      </c>
    </row>
    <row r="730" spans="6:8" x14ac:dyDescent="0.3">
      <c r="F730" s="31">
        <f t="shared" ca="1" si="12"/>
        <v>0.92044816642678706</v>
      </c>
      <c r="G730" s="26">
        <v>0.92289904417616664</v>
      </c>
      <c r="H730" s="26">
        <v>5.2307117396990508</v>
      </c>
    </row>
    <row r="731" spans="6:8" x14ac:dyDescent="0.3">
      <c r="F731" s="31">
        <f t="shared" ca="1" si="12"/>
        <v>0.92289007869669215</v>
      </c>
      <c r="G731" s="26">
        <v>0.93355285929965703</v>
      </c>
      <c r="H731" s="26">
        <v>4.4292305901182889</v>
      </c>
    </row>
    <row r="732" spans="6:8" x14ac:dyDescent="0.3">
      <c r="F732" s="31">
        <f t="shared" ca="1" si="12"/>
        <v>0.92134302173086391</v>
      </c>
      <c r="G732" s="26">
        <v>0.92414498466444317</v>
      </c>
      <c r="H732" s="26">
        <v>5.1360260694535524</v>
      </c>
    </row>
    <row r="733" spans="6:8" x14ac:dyDescent="0.3">
      <c r="F733" s="31">
        <f t="shared" ca="1" si="12"/>
        <v>0.9202513294689092</v>
      </c>
      <c r="G733" s="26">
        <v>0.88674732438803205</v>
      </c>
      <c r="H733" s="26">
        <v>8.0939411417015492</v>
      </c>
    </row>
    <row r="734" spans="6:8" x14ac:dyDescent="0.3">
      <c r="F734" s="31">
        <f t="shared" ca="1" si="12"/>
        <v>0.91836494069301999</v>
      </c>
      <c r="G734" s="26">
        <v>0.92513329863931415</v>
      </c>
      <c r="H734" s="26">
        <v>5.061100202220902</v>
      </c>
    </row>
    <row r="735" spans="6:8" x14ac:dyDescent="0.3">
      <c r="F735" s="31">
        <f t="shared" ca="1" si="12"/>
        <v>0.92385060403174624</v>
      </c>
      <c r="G735" s="26">
        <v>0.95180952733198521</v>
      </c>
      <c r="H735" s="26">
        <v>3.0975078260303737</v>
      </c>
    </row>
    <row r="736" spans="6:8" x14ac:dyDescent="0.3">
      <c r="F736" s="31">
        <f t="shared" ca="1" si="12"/>
        <v>0.90885531523877439</v>
      </c>
      <c r="G736" s="26">
        <v>0.91123715826858553</v>
      </c>
      <c r="H736" s="26">
        <v>6.129514581620902</v>
      </c>
    </row>
    <row r="737" spans="6:8" x14ac:dyDescent="0.3">
      <c r="F737" s="31">
        <f t="shared" ca="1" si="12"/>
        <v>0.8880607087955632</v>
      </c>
      <c r="G737" s="26">
        <v>0.92981200831967614</v>
      </c>
      <c r="H737" s="26">
        <v>4.708560608410612</v>
      </c>
    </row>
    <row r="738" spans="6:8" x14ac:dyDescent="0.3">
      <c r="F738" s="31">
        <f t="shared" ca="1" si="12"/>
        <v>0.89015170695920831</v>
      </c>
      <c r="G738" s="26">
        <v>0.94984411457729467</v>
      </c>
      <c r="H738" s="26">
        <v>3.2384148531834485</v>
      </c>
    </row>
    <row r="739" spans="6:8" x14ac:dyDescent="0.3">
      <c r="F739" s="31">
        <f t="shared" ca="1" si="12"/>
        <v>0.91566784752314712</v>
      </c>
      <c r="G739" s="26">
        <v>0.88422084099278819</v>
      </c>
      <c r="H739" s="26">
        <v>8.3027923924593328</v>
      </c>
    </row>
    <row r="740" spans="6:8" x14ac:dyDescent="0.3">
      <c r="F740" s="31">
        <f t="shared" ca="1" si="12"/>
        <v>0.92989921453265856</v>
      </c>
      <c r="G740" s="26">
        <v>0.93567255814593941</v>
      </c>
      <c r="H740" s="26">
        <v>4.2719436645812543</v>
      </c>
    </row>
    <row r="741" spans="6:8" x14ac:dyDescent="0.3">
      <c r="F741" s="31">
        <f t="shared" ca="1" si="12"/>
        <v>0.92554975083128499</v>
      </c>
      <c r="G741" s="26">
        <v>0.96817884892505202</v>
      </c>
      <c r="H741" s="26">
        <v>1.946160627598688</v>
      </c>
    </row>
    <row r="742" spans="6:8" x14ac:dyDescent="0.3">
      <c r="F742" s="31">
        <f t="shared" ca="1" si="12"/>
        <v>0.93088903218348107</v>
      </c>
      <c r="G742" s="26">
        <v>0.93470131685872671</v>
      </c>
      <c r="H742" s="26">
        <v>4.3439236334964786</v>
      </c>
    </row>
    <row r="743" spans="6:8" x14ac:dyDescent="0.3">
      <c r="F743" s="31">
        <f t="shared" ca="1" si="12"/>
        <v>0.93081928635143563</v>
      </c>
      <c r="G743" s="26">
        <v>0.91913219657385437</v>
      </c>
      <c r="H743" s="26">
        <v>5.5185358297608493</v>
      </c>
    </row>
    <row r="744" spans="6:8" x14ac:dyDescent="0.3">
      <c r="F744" s="31">
        <f t="shared" ca="1" si="12"/>
        <v>0.91830368773511173</v>
      </c>
      <c r="G744" s="26">
        <v>0.89811138177172345</v>
      </c>
      <c r="H744" s="26">
        <v>7.1690628266134713</v>
      </c>
    </row>
    <row r="745" spans="6:8" x14ac:dyDescent="0.3">
      <c r="F745" s="31">
        <f t="shared" ca="1" si="12"/>
        <v>0.92769677257393013</v>
      </c>
      <c r="G745" s="26">
        <v>0.92356304292119984</v>
      </c>
      <c r="H745" s="26">
        <v>5.1802191341153083</v>
      </c>
    </row>
    <row r="746" spans="6:8" x14ac:dyDescent="0.3">
      <c r="F746" s="31">
        <f t="shared" ca="1" si="12"/>
        <v>0.9137366481633804</v>
      </c>
      <c r="G746" s="26">
        <v>0.89858090170014049</v>
      </c>
      <c r="H746" s="26">
        <v>7.1313535751168429</v>
      </c>
    </row>
    <row r="747" spans="6:8" x14ac:dyDescent="0.3">
      <c r="F747" s="31">
        <f t="shared" ca="1" si="12"/>
        <v>0.91893169499498617</v>
      </c>
      <c r="G747" s="26">
        <v>0.96956501593263289</v>
      </c>
      <c r="H747" s="26">
        <v>1.8504490893096179</v>
      </c>
    </row>
    <row r="748" spans="6:8" x14ac:dyDescent="0.3">
      <c r="F748" s="31">
        <f t="shared" ca="1" si="12"/>
        <v>0.95901086058645957</v>
      </c>
      <c r="G748" s="26">
        <v>0.89381748451619825</v>
      </c>
      <c r="H748" s="26">
        <v>7.5157628477847425</v>
      </c>
    </row>
    <row r="749" spans="6:8" x14ac:dyDescent="0.3">
      <c r="F749" s="31">
        <f t="shared" ca="1" si="12"/>
        <v>0.89938394451288939</v>
      </c>
      <c r="G749" s="26">
        <v>0.90420040316946038</v>
      </c>
      <c r="H749" s="26">
        <v>6.6830655120076239</v>
      </c>
    </row>
    <row r="750" spans="6:8" x14ac:dyDescent="0.3">
      <c r="F750" s="31">
        <f t="shared" ca="1" si="12"/>
        <v>0.91301742578014466</v>
      </c>
      <c r="G750" s="26">
        <v>0.95908889692812027</v>
      </c>
      <c r="H750" s="26">
        <v>2.5806559162344485</v>
      </c>
    </row>
    <row r="751" spans="6:8" x14ac:dyDescent="0.3">
      <c r="F751" s="31">
        <f t="shared" ca="1" si="12"/>
        <v>0.89207434752654413</v>
      </c>
      <c r="G751" s="26">
        <v>0.92130889402495353</v>
      </c>
      <c r="H751" s="26">
        <v>5.3519277375223187</v>
      </c>
    </row>
    <row r="752" spans="6:8" x14ac:dyDescent="0.3">
      <c r="F752" s="31">
        <f t="shared" ca="1" si="12"/>
        <v>0.93220243855896634</v>
      </c>
      <c r="G752" s="26">
        <v>0.9094881463818224</v>
      </c>
      <c r="H752" s="26">
        <v>6.2663018140855131</v>
      </c>
    </row>
    <row r="753" spans="6:8" x14ac:dyDescent="0.3">
      <c r="F753" s="31">
        <f t="shared" ca="1" si="12"/>
        <v>0.91212970064361698</v>
      </c>
      <c r="G753" s="26">
        <v>0.93371878714370193</v>
      </c>
      <c r="H753" s="26">
        <v>4.4168925685382039</v>
      </c>
    </row>
    <row r="754" spans="6:8" x14ac:dyDescent="0.3">
      <c r="F754" s="31">
        <f t="shared" ca="1" si="12"/>
        <v>0.92256510197872998</v>
      </c>
      <c r="G754" s="26">
        <v>0.89241891396376816</v>
      </c>
      <c r="H754" s="26">
        <v>7.6294072460813371</v>
      </c>
    </row>
    <row r="755" spans="6:8" x14ac:dyDescent="0.3">
      <c r="F755" s="31">
        <f t="shared" ca="1" si="12"/>
        <v>0.94043890471240887</v>
      </c>
      <c r="G755" s="26">
        <v>0.91417257382807926</v>
      </c>
      <c r="H755" s="26">
        <v>5.9011171325836624</v>
      </c>
    </row>
    <row r="756" spans="6:8" x14ac:dyDescent="0.3">
      <c r="F756" s="31">
        <f t="shared" ca="1" si="12"/>
        <v>0.90930142169155703</v>
      </c>
      <c r="G756" s="26">
        <v>0.90094651594343012</v>
      </c>
      <c r="H756" s="26">
        <v>6.9419583619876954</v>
      </c>
    </row>
    <row r="757" spans="6:8" x14ac:dyDescent="0.3">
      <c r="F757" s="31">
        <f t="shared" ca="1" si="12"/>
        <v>0.92136288867925642</v>
      </c>
      <c r="G757" s="26">
        <v>0.89168493660260495</v>
      </c>
      <c r="H757" s="26">
        <v>7.6891910760924516</v>
      </c>
    </row>
    <row r="758" spans="6:8" x14ac:dyDescent="0.3">
      <c r="F758" s="31">
        <f t="shared" ca="1" si="12"/>
        <v>0.9082850014859768</v>
      </c>
      <c r="G758" s="26">
        <v>0.93513823618454872</v>
      </c>
      <c r="H758" s="26">
        <v>4.3115244659814982</v>
      </c>
    </row>
    <row r="759" spans="6:8" x14ac:dyDescent="0.3">
      <c r="F759" s="31">
        <f t="shared" ca="1" si="12"/>
        <v>0.97544318814956399</v>
      </c>
      <c r="G759" s="26">
        <v>0.93319244399262113</v>
      </c>
      <c r="H759" s="26">
        <v>4.4560453780234903</v>
      </c>
    </row>
    <row r="760" spans="6:8" x14ac:dyDescent="0.3">
      <c r="F760" s="31">
        <f t="shared" ca="1" si="12"/>
        <v>0.9200307999894497</v>
      </c>
      <c r="G760" s="26">
        <v>0.95500450049977337</v>
      </c>
      <c r="H760" s="26">
        <v>2.8696872134745717</v>
      </c>
    </row>
    <row r="761" spans="6:8" x14ac:dyDescent="0.3">
      <c r="F761" s="31">
        <f t="shared" ca="1" si="12"/>
        <v>0.88923506074969361</v>
      </c>
      <c r="G761" s="26">
        <v>0.92181117531678014</v>
      </c>
      <c r="H761" s="26">
        <v>5.3135940113832802</v>
      </c>
    </row>
    <row r="762" spans="6:8" x14ac:dyDescent="0.3">
      <c r="F762" s="31">
        <f t="shared" ca="1" si="12"/>
        <v>0.89347145243176562</v>
      </c>
      <c r="G762" s="26">
        <v>0.95469241957490991</v>
      </c>
      <c r="H762" s="26">
        <v>2.8918732435733676</v>
      </c>
    </row>
    <row r="763" spans="6:8" x14ac:dyDescent="0.3">
      <c r="F763" s="31">
        <f t="shared" ca="1" si="12"/>
        <v>0.90648287810269679</v>
      </c>
      <c r="G763" s="26">
        <v>0.92054266943212681</v>
      </c>
      <c r="H763" s="26">
        <v>5.4104859977477942</v>
      </c>
    </row>
    <row r="764" spans="6:8" x14ac:dyDescent="0.3">
      <c r="F764" s="31">
        <f t="shared" ca="1" si="12"/>
        <v>0.93692794972301119</v>
      </c>
      <c r="G764" s="26">
        <v>0.91639228770610637</v>
      </c>
      <c r="H764" s="26">
        <v>5.7293782432693989</v>
      </c>
    </row>
    <row r="765" spans="6:8" x14ac:dyDescent="0.3">
      <c r="F765" s="31">
        <f t="shared" ca="1" si="12"/>
        <v>0.93690071004062758</v>
      </c>
      <c r="G765" s="26">
        <v>0.89888113720400442</v>
      </c>
      <c r="H765" s="26">
        <v>7.1072609644382148</v>
      </c>
    </row>
    <row r="766" spans="6:8" x14ac:dyDescent="0.3">
      <c r="F766" s="31">
        <f t="shared" ca="1" si="12"/>
        <v>0.92717478023255429</v>
      </c>
      <c r="G766" s="26">
        <v>0.87599735741856888</v>
      </c>
      <c r="H766" s="26">
        <v>8.9909272413590546</v>
      </c>
    </row>
    <row r="767" spans="6:8" x14ac:dyDescent="0.3">
      <c r="F767" s="31">
        <f t="shared" ca="1" si="12"/>
        <v>0.93360942554216153</v>
      </c>
      <c r="G767" s="26">
        <v>0.87544151176447105</v>
      </c>
      <c r="H767" s="26">
        <v>9.0379064339117257</v>
      </c>
    </row>
    <row r="768" spans="6:8" x14ac:dyDescent="0.3">
      <c r="F768" s="31">
        <f t="shared" ca="1" si="12"/>
        <v>0.9048632645507253</v>
      </c>
      <c r="G768" s="26">
        <v>0.93380184749154127</v>
      </c>
      <c r="H768" s="26">
        <v>4.4107180345531107</v>
      </c>
    </row>
    <row r="769" spans="6:8" x14ac:dyDescent="0.3">
      <c r="F769" s="31">
        <f t="shared" ca="1" si="12"/>
        <v>0.91044068971474901</v>
      </c>
      <c r="G769" s="26">
        <v>0.88951980294491872</v>
      </c>
      <c r="H769" s="26">
        <v>7.8661200366707291</v>
      </c>
    </row>
    <row r="770" spans="6:8" x14ac:dyDescent="0.3">
      <c r="F770" s="31">
        <f t="shared" ca="1" si="12"/>
        <v>0.89977425810573386</v>
      </c>
      <c r="G770" s="26">
        <v>0.88189542860471859</v>
      </c>
      <c r="H770" s="26">
        <v>8.4960797324098341</v>
      </c>
    </row>
    <row r="771" spans="6:8" x14ac:dyDescent="0.3">
      <c r="F771" s="31">
        <f t="shared" ca="1" si="12"/>
        <v>0.94288271791375988</v>
      </c>
      <c r="G771" s="26">
        <v>0.90771202684075303</v>
      </c>
      <c r="H771" s="26">
        <v>6.4057485411629234</v>
      </c>
    </row>
    <row r="772" spans="6:8" x14ac:dyDescent="0.3">
      <c r="F772" s="31">
        <f t="shared" ca="1" si="12"/>
        <v>0.92381736801189618</v>
      </c>
      <c r="G772" s="26">
        <v>0.91302098085743466</v>
      </c>
      <c r="H772" s="26">
        <v>5.9905446811423602</v>
      </c>
    </row>
    <row r="773" spans="6:8" x14ac:dyDescent="0.3">
      <c r="F773" s="31">
        <f t="shared" ca="1" si="12"/>
        <v>0.9570540674732444</v>
      </c>
      <c r="G773" s="26">
        <v>0.91605111836353192</v>
      </c>
      <c r="H773" s="26">
        <v>5.7557203272341493</v>
      </c>
    </row>
    <row r="774" spans="6:8" x14ac:dyDescent="0.3">
      <c r="F774" s="31">
        <f t="shared" ca="1" si="12"/>
        <v>0.91295865855480007</v>
      </c>
      <c r="G774" s="26">
        <v>0.92763940740968476</v>
      </c>
      <c r="H774" s="26">
        <v>4.8718232738410681</v>
      </c>
    </row>
    <row r="775" spans="6:8" x14ac:dyDescent="0.3">
      <c r="F775" s="31">
        <f t="shared" ref="F775:F838" ca="1" si="13">NORMINV(RAND(),0.92,0.02)</f>
        <v>0.91987893222955575</v>
      </c>
      <c r="G775" s="26">
        <v>0.87296434886060881</v>
      </c>
      <c r="H775" s="26">
        <v>9.2479997275692369</v>
      </c>
    </row>
    <row r="776" spans="6:8" x14ac:dyDescent="0.3">
      <c r="F776" s="31">
        <f t="shared" ca="1" si="13"/>
        <v>0.91936392588681837</v>
      </c>
      <c r="G776" s="26">
        <v>0.91027153181156606</v>
      </c>
      <c r="H776" s="26">
        <v>6.2049695846113559</v>
      </c>
    </row>
    <row r="777" spans="6:8" x14ac:dyDescent="0.3">
      <c r="F777" s="31">
        <f t="shared" ca="1" si="13"/>
        <v>0.94747474159486367</v>
      </c>
      <c r="G777" s="26">
        <v>0.95415415178291796</v>
      </c>
      <c r="H777" s="26">
        <v>2.930173143685654</v>
      </c>
    </row>
    <row r="778" spans="6:8" x14ac:dyDescent="0.3">
      <c r="F778" s="31">
        <f t="shared" ca="1" si="13"/>
        <v>0.92290098210567972</v>
      </c>
      <c r="G778" s="26">
        <v>0.94967775692267375</v>
      </c>
      <c r="H778" s="26">
        <v>3.250368363273874</v>
      </c>
    </row>
    <row r="779" spans="6:8" x14ac:dyDescent="0.3">
      <c r="F779" s="31">
        <f t="shared" ca="1" si="13"/>
        <v>0.94341816313367977</v>
      </c>
      <c r="G779" s="26">
        <v>0.93228917489956276</v>
      </c>
      <c r="H779" s="26">
        <v>4.523339411682934</v>
      </c>
    </row>
    <row r="780" spans="6:8" x14ac:dyDescent="0.3">
      <c r="F780" s="31">
        <f t="shared" ca="1" si="13"/>
        <v>0.9206676524434253</v>
      </c>
      <c r="G780" s="26">
        <v>0.91335790473975098</v>
      </c>
      <c r="H780" s="26">
        <v>5.9643573455999643</v>
      </c>
    </row>
    <row r="781" spans="6:8" x14ac:dyDescent="0.3">
      <c r="F781" s="31">
        <f t="shared" ca="1" si="13"/>
        <v>0.90439285655257029</v>
      </c>
      <c r="G781" s="26">
        <v>0.93547515331301667</v>
      </c>
      <c r="H781" s="26">
        <v>4.2865614942658841</v>
      </c>
    </row>
    <row r="782" spans="6:8" x14ac:dyDescent="0.3">
      <c r="F782" s="31">
        <f t="shared" ca="1" si="13"/>
        <v>0.90767141285318764</v>
      </c>
      <c r="G782" s="26">
        <v>0.86841917835901661</v>
      </c>
      <c r="H782" s="26">
        <v>9.6366021750666047</v>
      </c>
    </row>
    <row r="783" spans="6:8" x14ac:dyDescent="0.3">
      <c r="F783" s="31">
        <f t="shared" ca="1" si="13"/>
        <v>0.94927266427916945</v>
      </c>
      <c r="G783" s="26">
        <v>0.91824097182803643</v>
      </c>
      <c r="H783" s="26">
        <v>5.5869795891862362</v>
      </c>
    </row>
    <row r="784" spans="6:8" x14ac:dyDescent="0.3">
      <c r="F784" s="31">
        <f t="shared" ca="1" si="13"/>
        <v>0.91064433442193837</v>
      </c>
      <c r="G784" s="26">
        <v>0.93883038237334859</v>
      </c>
      <c r="H784" s="26">
        <v>4.0389424472253026</v>
      </c>
    </row>
    <row r="785" spans="6:8" x14ac:dyDescent="0.3">
      <c r="F785" s="31">
        <f t="shared" ca="1" si="13"/>
        <v>0.93805466069596577</v>
      </c>
      <c r="G785" s="26">
        <v>0.92238934387346172</v>
      </c>
      <c r="H785" s="26">
        <v>5.2695203136170807</v>
      </c>
    </row>
    <row r="786" spans="6:8" x14ac:dyDescent="0.3">
      <c r="F786" s="31">
        <f t="shared" ca="1" si="13"/>
        <v>0.92292844355676773</v>
      </c>
      <c r="G786" s="26">
        <v>0.92636930211950763</v>
      </c>
      <c r="H786" s="26">
        <v>4.9676215393615069</v>
      </c>
    </row>
    <row r="787" spans="6:8" x14ac:dyDescent="0.3">
      <c r="F787" s="31">
        <f t="shared" ca="1" si="13"/>
        <v>0.95687496782577353</v>
      </c>
      <c r="G787" s="26">
        <v>0.90236949716864079</v>
      </c>
      <c r="H787" s="26">
        <v>6.8285103161758629</v>
      </c>
    </row>
    <row r="788" spans="6:8" x14ac:dyDescent="0.3">
      <c r="F788" s="31">
        <f t="shared" ca="1" si="13"/>
        <v>0.94869075471003306</v>
      </c>
      <c r="G788" s="26">
        <v>0.94082106875391613</v>
      </c>
      <c r="H788" s="26">
        <v>3.8928627227985264</v>
      </c>
    </row>
    <row r="789" spans="6:8" x14ac:dyDescent="0.3">
      <c r="F789" s="31">
        <f t="shared" ca="1" si="13"/>
        <v>0.96180077685730847</v>
      </c>
      <c r="G789" s="26">
        <v>0.86989644511513786</v>
      </c>
      <c r="H789" s="26">
        <v>9.509853558260307</v>
      </c>
    </row>
    <row r="790" spans="6:8" x14ac:dyDescent="0.3">
      <c r="F790" s="31">
        <f t="shared" ca="1" si="13"/>
        <v>0.95068753767556768</v>
      </c>
      <c r="G790" s="26">
        <v>0.91853131071217109</v>
      </c>
      <c r="H790" s="26">
        <v>5.5646677260528357</v>
      </c>
    </row>
    <row r="791" spans="6:8" x14ac:dyDescent="0.3">
      <c r="F791" s="31">
        <f t="shared" ca="1" si="13"/>
        <v>0.91147385142209814</v>
      </c>
      <c r="G791" s="26">
        <v>0.95019135355934536</v>
      </c>
      <c r="H791" s="26">
        <v>3.2134777311799527</v>
      </c>
    </row>
    <row r="792" spans="6:8" x14ac:dyDescent="0.3">
      <c r="F792" s="31">
        <f t="shared" ca="1" si="13"/>
        <v>0.90885451162491404</v>
      </c>
      <c r="G792" s="26">
        <v>0.94939447630741569</v>
      </c>
      <c r="H792" s="26">
        <v>3.2707329291356055</v>
      </c>
    </row>
    <row r="793" spans="6:8" x14ac:dyDescent="0.3">
      <c r="F793" s="31">
        <f t="shared" ca="1" si="13"/>
        <v>0.92762129869349197</v>
      </c>
      <c r="G793" s="26">
        <v>0.96031100462160346</v>
      </c>
      <c r="H793" s="26">
        <v>2.4946516539398433</v>
      </c>
    </row>
    <row r="794" spans="6:8" x14ac:dyDescent="0.3">
      <c r="F794" s="31">
        <f t="shared" ca="1" si="13"/>
        <v>0.8984488262556739</v>
      </c>
      <c r="G794" s="26">
        <v>0.86780421375011019</v>
      </c>
      <c r="H794" s="26">
        <v>9.6894929863111816</v>
      </c>
    </row>
    <row r="795" spans="6:8" x14ac:dyDescent="0.3">
      <c r="F795" s="31">
        <f t="shared" ca="1" si="13"/>
        <v>0.91169982595507504</v>
      </c>
      <c r="G795" s="26">
        <v>0.92792854407352221</v>
      </c>
      <c r="H795" s="26">
        <v>4.8500516557496933</v>
      </c>
    </row>
    <row r="796" spans="6:8" x14ac:dyDescent="0.3">
      <c r="F796" s="31">
        <f t="shared" ca="1" si="13"/>
        <v>0.90331791740339706</v>
      </c>
      <c r="G796" s="26">
        <v>0.94450528209394113</v>
      </c>
      <c r="H796" s="26">
        <v>3.6241336762937308</v>
      </c>
    </row>
    <row r="797" spans="6:8" x14ac:dyDescent="0.3">
      <c r="F797" s="31">
        <f t="shared" ca="1" si="13"/>
        <v>0.90344673650919838</v>
      </c>
      <c r="G797" s="26">
        <v>0.8746897940326408</v>
      </c>
      <c r="H797" s="26">
        <v>9.1015353998304604</v>
      </c>
    </row>
    <row r="798" spans="6:8" x14ac:dyDescent="0.3">
      <c r="F798" s="31">
        <f t="shared" ca="1" si="13"/>
        <v>0.89758316502067903</v>
      </c>
      <c r="G798" s="26">
        <v>0.9292012236664523</v>
      </c>
      <c r="H798" s="26">
        <v>4.7543815973778365</v>
      </c>
    </row>
    <row r="799" spans="6:8" x14ac:dyDescent="0.3">
      <c r="F799" s="31">
        <f t="shared" ca="1" si="13"/>
        <v>0.92105974360815879</v>
      </c>
      <c r="G799" s="26">
        <v>0.93493749283004624</v>
      </c>
      <c r="H799" s="26">
        <v>4.3264065602751822</v>
      </c>
    </row>
    <row r="800" spans="6:8" x14ac:dyDescent="0.3">
      <c r="F800" s="31">
        <f t="shared" ca="1" si="13"/>
        <v>0.93824075139795238</v>
      </c>
      <c r="G800" s="26">
        <v>0.91698613951642582</v>
      </c>
      <c r="H800" s="26">
        <v>5.683573004234165</v>
      </c>
    </row>
    <row r="801" spans="6:8" x14ac:dyDescent="0.3">
      <c r="F801" s="31">
        <f t="shared" ca="1" si="13"/>
        <v>0.85861968360147167</v>
      </c>
      <c r="G801" s="26">
        <v>0.89225718390198538</v>
      </c>
      <c r="H801" s="26">
        <v>7.6425720137437132</v>
      </c>
    </row>
    <row r="802" spans="6:8" x14ac:dyDescent="0.3">
      <c r="F802" s="31">
        <f t="shared" ca="1" si="13"/>
        <v>0.90876969719529199</v>
      </c>
      <c r="G802" s="26">
        <v>0.90478678272545043</v>
      </c>
      <c r="H802" s="26">
        <v>6.6366087280122636</v>
      </c>
    </row>
    <row r="803" spans="6:8" x14ac:dyDescent="0.3">
      <c r="F803" s="31">
        <f t="shared" ca="1" si="13"/>
        <v>0.91413743309793949</v>
      </c>
      <c r="G803" s="26">
        <v>0.93268613422984104</v>
      </c>
      <c r="H803" s="26">
        <v>4.4937496737864313</v>
      </c>
    </row>
    <row r="804" spans="6:8" x14ac:dyDescent="0.3">
      <c r="F804" s="31">
        <f t="shared" ca="1" si="13"/>
        <v>0.88772810148775549</v>
      </c>
      <c r="G804" s="26">
        <v>0.92542142550134521</v>
      </c>
      <c r="H804" s="26">
        <v>5.0392869132744371</v>
      </c>
    </row>
    <row r="805" spans="6:8" x14ac:dyDescent="0.3">
      <c r="F805" s="31">
        <f t="shared" ca="1" si="13"/>
        <v>0.93287800959944045</v>
      </c>
      <c r="G805" s="26">
        <v>0.89635176649870762</v>
      </c>
      <c r="H805" s="26">
        <v>7.3107368768415304</v>
      </c>
    </row>
    <row r="806" spans="6:8" x14ac:dyDescent="0.3">
      <c r="F806" s="31">
        <f t="shared" ca="1" si="13"/>
        <v>0.89476322075666725</v>
      </c>
      <c r="G806" s="26">
        <v>0.96212886097380956</v>
      </c>
      <c r="H806" s="26">
        <v>2.3671265518190414</v>
      </c>
    </row>
    <row r="807" spans="6:8" x14ac:dyDescent="0.3">
      <c r="F807" s="31">
        <f t="shared" ca="1" si="13"/>
        <v>0.89581387161190751</v>
      </c>
      <c r="G807" s="26">
        <v>0.92139811484139655</v>
      </c>
      <c r="H807" s="26">
        <v>5.3451154200994972</v>
      </c>
    </row>
    <row r="808" spans="6:8" x14ac:dyDescent="0.3">
      <c r="F808" s="31">
        <f t="shared" ca="1" si="13"/>
        <v>0.92587936016665839</v>
      </c>
      <c r="G808" s="26">
        <v>0.91083252103554446</v>
      </c>
      <c r="H808" s="26">
        <v>6.1611138595376911</v>
      </c>
    </row>
    <row r="809" spans="6:8" x14ac:dyDescent="0.3">
      <c r="F809" s="31">
        <f t="shared" ca="1" si="13"/>
        <v>0.91937714045127406</v>
      </c>
      <c r="G809" s="26">
        <v>0.92949383315337764</v>
      </c>
      <c r="H809" s="26">
        <v>4.7324225557123718</v>
      </c>
    </row>
    <row r="810" spans="6:8" x14ac:dyDescent="0.3">
      <c r="F810" s="31">
        <f t="shared" ca="1" si="13"/>
        <v>0.93805879734606401</v>
      </c>
      <c r="G810" s="26">
        <v>0.95966589282434844</v>
      </c>
      <c r="H810" s="26">
        <v>2.5400232737495601</v>
      </c>
    </row>
    <row r="811" spans="6:8" x14ac:dyDescent="0.3">
      <c r="F811" s="31">
        <f t="shared" ca="1" si="13"/>
        <v>0.91204835653058647</v>
      </c>
      <c r="G811" s="26">
        <v>0.97680513439980632</v>
      </c>
      <c r="H811" s="26">
        <v>1.3549509045178816</v>
      </c>
    </row>
    <row r="812" spans="6:8" x14ac:dyDescent="0.3">
      <c r="F812" s="31">
        <f t="shared" ca="1" si="13"/>
        <v>0.9423653291997458</v>
      </c>
      <c r="G812" s="26">
        <v>0.91759201044882088</v>
      </c>
      <c r="H812" s="26">
        <v>5.6369018020076451</v>
      </c>
    </row>
    <row r="813" spans="6:8" x14ac:dyDescent="0.3">
      <c r="F813" s="31">
        <f t="shared" ca="1" si="13"/>
        <v>0.93994979209313578</v>
      </c>
      <c r="G813" s="26">
        <v>0.9545362089460615</v>
      </c>
      <c r="H813" s="26">
        <v>2.9029838039834202</v>
      </c>
    </row>
    <row r="814" spans="6:8" x14ac:dyDescent="0.3">
      <c r="F814" s="31">
        <f t="shared" ca="1" si="13"/>
        <v>0.93281020671807646</v>
      </c>
      <c r="G814" s="26">
        <v>0.88404346235051523</v>
      </c>
      <c r="H814" s="26">
        <v>8.3175002098270649</v>
      </c>
    </row>
    <row r="815" spans="6:8" x14ac:dyDescent="0.3">
      <c r="F815" s="31">
        <f t="shared" ca="1" si="13"/>
        <v>0.91235250048526051</v>
      </c>
      <c r="G815" s="26">
        <v>0.93711775536547015</v>
      </c>
      <c r="H815" s="26">
        <v>4.1651143789313432</v>
      </c>
    </row>
    <row r="816" spans="6:8" x14ac:dyDescent="0.3">
      <c r="F816" s="31">
        <f t="shared" ca="1" si="13"/>
        <v>0.92061898985788015</v>
      </c>
      <c r="G816" s="26">
        <v>0.9242452831102248</v>
      </c>
      <c r="H816" s="26">
        <v>5.1284149574071911</v>
      </c>
    </row>
    <row r="817" spans="6:8" x14ac:dyDescent="0.3">
      <c r="F817" s="31">
        <f t="shared" ca="1" si="13"/>
        <v>0.9192768011255078</v>
      </c>
      <c r="G817" s="26">
        <v>0.95176411666256822</v>
      </c>
      <c r="H817" s="26">
        <v>3.1007569014702736</v>
      </c>
    </row>
    <row r="818" spans="6:8" x14ac:dyDescent="0.3">
      <c r="F818" s="31">
        <f t="shared" ca="1" si="13"/>
        <v>0.94179576234839069</v>
      </c>
      <c r="G818" s="26">
        <v>0.95601159842428385</v>
      </c>
      <c r="H818" s="26">
        <v>2.798190778449595</v>
      </c>
    </row>
    <row r="819" spans="6:8" x14ac:dyDescent="0.3">
      <c r="F819" s="31">
        <f t="shared" ca="1" si="13"/>
        <v>0.9306279681514793</v>
      </c>
      <c r="G819" s="26">
        <v>0.93666162810629749</v>
      </c>
      <c r="H819" s="26">
        <v>4.1987957993134257</v>
      </c>
    </row>
    <row r="820" spans="6:8" x14ac:dyDescent="0.3">
      <c r="F820" s="31">
        <f t="shared" ca="1" si="13"/>
        <v>0.90481598200025848</v>
      </c>
      <c r="G820" s="26">
        <v>0.88872408334548791</v>
      </c>
      <c r="H820" s="26">
        <v>7.9313607575358454</v>
      </c>
    </row>
    <row r="821" spans="6:8" x14ac:dyDescent="0.3">
      <c r="F821" s="31">
        <f t="shared" ca="1" si="13"/>
        <v>0.87540538637031584</v>
      </c>
      <c r="G821" s="26">
        <v>0.94095924777322149</v>
      </c>
      <c r="H821" s="26">
        <v>3.8827458678649069</v>
      </c>
    </row>
    <row r="822" spans="6:8" x14ac:dyDescent="0.3">
      <c r="F822" s="31">
        <f t="shared" ca="1" si="13"/>
        <v>0.9334997106056987</v>
      </c>
      <c r="G822" s="26">
        <v>0.94148374040101357</v>
      </c>
      <c r="H822" s="26">
        <v>3.8443718728191851</v>
      </c>
    </row>
    <row r="823" spans="6:8" x14ac:dyDescent="0.3">
      <c r="F823" s="31">
        <f t="shared" ca="1" si="13"/>
        <v>0.93461242104961084</v>
      </c>
      <c r="G823" s="26">
        <v>0.90636182662429254</v>
      </c>
      <c r="H823" s="26">
        <v>6.512121133547887</v>
      </c>
    </row>
    <row r="824" spans="6:8" x14ac:dyDescent="0.3">
      <c r="F824" s="31">
        <f t="shared" ca="1" si="13"/>
        <v>0.91491541125582609</v>
      </c>
      <c r="G824" s="26">
        <v>0.92456573102578876</v>
      </c>
      <c r="H824" s="26">
        <v>5.1041089468762131</v>
      </c>
    </row>
    <row r="825" spans="6:8" x14ac:dyDescent="0.3">
      <c r="F825" s="31">
        <f t="shared" ca="1" si="13"/>
        <v>0.89975902703178445</v>
      </c>
      <c r="G825" s="26">
        <v>0.92957846386287468</v>
      </c>
      <c r="H825" s="26">
        <v>4.7260739744733868</v>
      </c>
    </row>
    <row r="826" spans="6:8" x14ac:dyDescent="0.3">
      <c r="F826" s="31">
        <f t="shared" ca="1" si="13"/>
        <v>0.9180383885997464</v>
      </c>
      <c r="G826" s="26">
        <v>0.89686401302994034</v>
      </c>
      <c r="H826" s="26">
        <v>7.2694363857995121</v>
      </c>
    </row>
    <row r="827" spans="6:8" x14ac:dyDescent="0.3">
      <c r="F827" s="31">
        <f t="shared" ca="1" si="13"/>
        <v>0.93200023449294789</v>
      </c>
      <c r="G827" s="26">
        <v>0.9369561803293921</v>
      </c>
      <c r="H827" s="26">
        <v>4.1770416772252617</v>
      </c>
    </row>
    <row r="828" spans="6:8" x14ac:dyDescent="0.3">
      <c r="F828" s="31">
        <f t="shared" ca="1" si="13"/>
        <v>0.92218485408481476</v>
      </c>
      <c r="G828" s="26">
        <v>0.87059444570969124</v>
      </c>
      <c r="H828" s="26">
        <v>9.4501151549887812</v>
      </c>
    </row>
    <row r="829" spans="6:8" x14ac:dyDescent="0.3">
      <c r="F829" s="31">
        <f t="shared" ca="1" si="13"/>
        <v>0.94234408251294821</v>
      </c>
      <c r="G829" s="26">
        <v>0.91519584378844621</v>
      </c>
      <c r="H829" s="26">
        <v>5.8218434079370347</v>
      </c>
    </row>
    <row r="830" spans="6:8" x14ac:dyDescent="0.3">
      <c r="F830" s="31">
        <f t="shared" ca="1" si="13"/>
        <v>0.92745436614869059</v>
      </c>
      <c r="G830" s="26">
        <v>0.92505680847300165</v>
      </c>
      <c r="H830" s="26">
        <v>5.0668933439581689</v>
      </c>
    </row>
    <row r="831" spans="6:8" x14ac:dyDescent="0.3">
      <c r="F831" s="31">
        <f t="shared" ca="1" si="13"/>
        <v>0.90538849030691615</v>
      </c>
      <c r="G831" s="26">
        <v>0.92583386024289971</v>
      </c>
      <c r="H831" s="26">
        <v>5.0080862449502499</v>
      </c>
    </row>
    <row r="832" spans="6:8" x14ac:dyDescent="0.3">
      <c r="F832" s="31">
        <f t="shared" ca="1" si="13"/>
        <v>0.95667116741457547</v>
      </c>
      <c r="G832" s="26">
        <v>0.90410561210271667</v>
      </c>
      <c r="H832" s="26">
        <v>6.6905811320374013</v>
      </c>
    </row>
    <row r="833" spans="6:8" x14ac:dyDescent="0.3">
      <c r="F833" s="31">
        <f t="shared" ca="1" si="13"/>
        <v>0.91190466692247041</v>
      </c>
      <c r="G833" s="26">
        <v>0.88973253844181233</v>
      </c>
      <c r="H833" s="26">
        <v>7.8486977107660767</v>
      </c>
    </row>
    <row r="834" spans="6:8" x14ac:dyDescent="0.3">
      <c r="F834" s="31">
        <f t="shared" ca="1" si="13"/>
        <v>0.87449666494276146</v>
      </c>
      <c r="G834" s="26">
        <v>0.91823674971692826</v>
      </c>
      <c r="H834" s="26">
        <v>5.5873041526179463</v>
      </c>
    </row>
    <row r="835" spans="6:8" x14ac:dyDescent="0.3">
      <c r="F835" s="31">
        <f t="shared" ca="1" si="13"/>
        <v>0.9318423946464558</v>
      </c>
      <c r="G835" s="26">
        <v>0.94129781897291354</v>
      </c>
      <c r="H835" s="26">
        <v>3.8579697412910461</v>
      </c>
    </row>
    <row r="836" spans="6:8" x14ac:dyDescent="0.3">
      <c r="F836" s="31">
        <f t="shared" ca="1" si="13"/>
        <v>0.92542532096720187</v>
      </c>
      <c r="G836" s="26">
        <v>0.89350799886592558</v>
      </c>
      <c r="H836" s="26">
        <v>7.54088023682709</v>
      </c>
    </row>
    <row r="837" spans="6:8" x14ac:dyDescent="0.3">
      <c r="F837" s="31">
        <f t="shared" ca="1" si="13"/>
        <v>0.94037285351791799</v>
      </c>
      <c r="G837" s="26">
        <v>0.93266778559975483</v>
      </c>
      <c r="H837" s="26">
        <v>4.4951168434536459</v>
      </c>
    </row>
    <row r="838" spans="6:8" x14ac:dyDescent="0.3">
      <c r="F838" s="31">
        <f t="shared" ca="1" si="13"/>
        <v>0.91218993496735923</v>
      </c>
      <c r="G838" s="26">
        <v>0.92353731362208957</v>
      </c>
      <c r="H838" s="26">
        <v>5.1821743207905886</v>
      </c>
    </row>
    <row r="839" spans="6:8" x14ac:dyDescent="0.3">
      <c r="F839" s="31">
        <f t="shared" ref="F839:F902" ca="1" si="14">NORMINV(RAND(),0.92,0.02)</f>
        <v>0.94234757551055914</v>
      </c>
      <c r="G839" s="26">
        <v>0.92290031422225871</v>
      </c>
      <c r="H839" s="26">
        <v>5.2306150919467358</v>
      </c>
    </row>
    <row r="840" spans="6:8" x14ac:dyDescent="0.3">
      <c r="F840" s="31">
        <f t="shared" ca="1" si="14"/>
        <v>0.95931084179190729</v>
      </c>
      <c r="G840" s="26">
        <v>0.92874611940781771</v>
      </c>
      <c r="H840" s="26">
        <v>4.7885626458473798</v>
      </c>
    </row>
    <row r="841" spans="6:8" x14ac:dyDescent="0.3">
      <c r="F841" s="31">
        <f t="shared" ca="1" si="14"/>
        <v>0.93488827421654441</v>
      </c>
      <c r="G841" s="26">
        <v>0.9198184653276601</v>
      </c>
      <c r="H841" s="26">
        <v>5.4659225484142304</v>
      </c>
    </row>
    <row r="842" spans="6:8" x14ac:dyDescent="0.3">
      <c r="F842" s="31">
        <f t="shared" ca="1" si="14"/>
        <v>0.91329740990559072</v>
      </c>
      <c r="G842" s="26">
        <v>0.90153624691970347</v>
      </c>
      <c r="H842" s="26">
        <v>6.8948982448989149</v>
      </c>
    </row>
    <row r="843" spans="6:8" x14ac:dyDescent="0.3">
      <c r="F843" s="31">
        <f t="shared" ca="1" si="14"/>
        <v>0.93828647973353763</v>
      </c>
      <c r="G843" s="26">
        <v>0.92480933284426259</v>
      </c>
      <c r="H843" s="26">
        <v>5.0856429909051357</v>
      </c>
    </row>
    <row r="844" spans="6:8" x14ac:dyDescent="0.3">
      <c r="F844" s="31">
        <f t="shared" ca="1" si="14"/>
        <v>0.92042743243693492</v>
      </c>
      <c r="G844" s="26">
        <v>0.89185390910191276</v>
      </c>
      <c r="H844" s="26">
        <v>7.6754192305430475</v>
      </c>
    </row>
    <row r="845" spans="6:8" x14ac:dyDescent="0.3">
      <c r="F845" s="31">
        <f t="shared" ca="1" si="14"/>
        <v>0.9387182610292728</v>
      </c>
      <c r="G845" s="26">
        <v>0.9264790336328782</v>
      </c>
      <c r="H845" s="26">
        <v>4.9593346243642422</v>
      </c>
    </row>
    <row r="846" spans="6:8" x14ac:dyDescent="0.3">
      <c r="F846" s="31">
        <f t="shared" ca="1" si="14"/>
        <v>0.86526799162369405</v>
      </c>
      <c r="G846" s="26">
        <v>0.92070113567093925</v>
      </c>
      <c r="H846" s="26">
        <v>5.3983673150865732</v>
      </c>
    </row>
    <row r="847" spans="6:8" x14ac:dyDescent="0.3">
      <c r="F847" s="31">
        <f t="shared" ca="1" si="14"/>
        <v>0.9085209234371654</v>
      </c>
      <c r="G847" s="26">
        <v>0.91904230097408968</v>
      </c>
      <c r="H847" s="26">
        <v>5.5254335602203009</v>
      </c>
    </row>
    <row r="848" spans="6:8" x14ac:dyDescent="0.3">
      <c r="F848" s="31">
        <f t="shared" ca="1" si="14"/>
        <v>0.90735084054935777</v>
      </c>
      <c r="G848" s="26">
        <v>0.88668139713564753</v>
      </c>
      <c r="H848" s="26">
        <v>8.099375881531417</v>
      </c>
    </row>
    <row r="849" spans="6:8" x14ac:dyDescent="0.3">
      <c r="F849" s="31">
        <f t="shared" ca="1" si="14"/>
        <v>0.9218678910700846</v>
      </c>
      <c r="G849" s="26">
        <v>0.94640722596340787</v>
      </c>
      <c r="H849" s="26">
        <v>3.4862234334696383</v>
      </c>
    </row>
    <row r="850" spans="6:8" x14ac:dyDescent="0.3">
      <c r="F850" s="31">
        <f t="shared" ca="1" si="14"/>
        <v>0.90950417102757586</v>
      </c>
      <c r="G850" s="26">
        <v>0.9178724263269249</v>
      </c>
      <c r="H850" s="26">
        <v>5.6153217781642226</v>
      </c>
    </row>
    <row r="851" spans="6:8" x14ac:dyDescent="0.3">
      <c r="F851" s="31">
        <f t="shared" ca="1" si="14"/>
        <v>0.91738769130498365</v>
      </c>
      <c r="G851" s="26">
        <v>0.89825662146055618</v>
      </c>
      <c r="H851" s="26">
        <v>7.1573937645905916</v>
      </c>
    </row>
    <row r="852" spans="6:8" x14ac:dyDescent="0.3">
      <c r="F852" s="31">
        <f t="shared" ca="1" si="14"/>
        <v>0.89723750587887774</v>
      </c>
      <c r="G852" s="26">
        <v>0.90210338884776597</v>
      </c>
      <c r="H852" s="26">
        <v>6.8496987569992545</v>
      </c>
    </row>
    <row r="853" spans="6:8" x14ac:dyDescent="0.3">
      <c r="F853" s="31">
        <f t="shared" ca="1" si="14"/>
        <v>0.92157194192404879</v>
      </c>
      <c r="G853" s="26">
        <v>0.90266335051398983</v>
      </c>
      <c r="H853" s="26">
        <v>6.8051272376052889</v>
      </c>
    </row>
    <row r="854" spans="6:8" x14ac:dyDescent="0.3">
      <c r="F854" s="31">
        <f t="shared" ca="1" si="14"/>
        <v>0.90964394782577862</v>
      </c>
      <c r="G854" s="26">
        <v>0.91379080454078243</v>
      </c>
      <c r="H854" s="26">
        <v>5.930738648604363</v>
      </c>
    </row>
    <row r="855" spans="6:8" x14ac:dyDescent="0.3">
      <c r="F855" s="31">
        <f t="shared" ca="1" si="14"/>
        <v>0.92480397092687894</v>
      </c>
      <c r="G855" s="26">
        <v>0.90110114305062883</v>
      </c>
      <c r="H855" s="26">
        <v>6.9296132695488479</v>
      </c>
    </row>
    <row r="856" spans="6:8" x14ac:dyDescent="0.3">
      <c r="F856" s="31">
        <f t="shared" ca="1" si="14"/>
        <v>0.8908928452070084</v>
      </c>
      <c r="G856" s="26">
        <v>0.87853117462877206</v>
      </c>
      <c r="H856" s="26">
        <v>8.7775261802956752</v>
      </c>
    </row>
    <row r="857" spans="6:8" x14ac:dyDescent="0.3">
      <c r="F857" s="31">
        <f t="shared" ca="1" si="14"/>
        <v>0.90623022071901771</v>
      </c>
      <c r="G857" s="26">
        <v>0.93873099955433426</v>
      </c>
      <c r="H857" s="26">
        <v>4.04625155358851</v>
      </c>
    </row>
    <row r="858" spans="6:8" x14ac:dyDescent="0.3">
      <c r="F858" s="31">
        <f t="shared" ca="1" si="14"/>
        <v>0.94650721607509525</v>
      </c>
      <c r="G858" s="26">
        <v>0.93172656132148135</v>
      </c>
      <c r="H858" s="26">
        <v>4.5653203708724082</v>
      </c>
    </row>
    <row r="859" spans="6:8" x14ac:dyDescent="0.3">
      <c r="F859" s="31">
        <f t="shared" ca="1" si="14"/>
        <v>0.9015222955361466</v>
      </c>
      <c r="G859" s="26">
        <v>0.88415963474964698</v>
      </c>
      <c r="H859" s="26">
        <v>8.3078668025067604</v>
      </c>
    </row>
    <row r="860" spans="6:8" x14ac:dyDescent="0.3">
      <c r="F860" s="31">
        <f t="shared" ca="1" si="14"/>
        <v>0.93861018179899414</v>
      </c>
      <c r="G860" s="26">
        <v>0.86966440795319166</v>
      </c>
      <c r="H860" s="26">
        <v>9.5297337037492689</v>
      </c>
    </row>
    <row r="861" spans="6:8" x14ac:dyDescent="0.3">
      <c r="F861" s="31">
        <f t="shared" ca="1" si="14"/>
        <v>0.89501125833938178</v>
      </c>
      <c r="G861" s="26">
        <v>0.92257367784001121</v>
      </c>
      <c r="H861" s="26">
        <v>5.2554801781589839</v>
      </c>
    </row>
    <row r="862" spans="6:8" x14ac:dyDescent="0.3">
      <c r="F862" s="31">
        <f t="shared" ca="1" si="14"/>
        <v>0.92447987713326463</v>
      </c>
      <c r="G862" s="26">
        <v>0.89852928405063259</v>
      </c>
      <c r="H862" s="26">
        <v>7.1354972919588535</v>
      </c>
    </row>
    <row r="863" spans="6:8" x14ac:dyDescent="0.3">
      <c r="F863" s="31">
        <f t="shared" ca="1" si="14"/>
        <v>0.91113457500516859</v>
      </c>
      <c r="G863" s="26">
        <v>0.92636605105395098</v>
      </c>
      <c r="H863" s="26">
        <v>4.9678670895133168</v>
      </c>
    </row>
    <row r="864" spans="6:8" x14ac:dyDescent="0.3">
      <c r="F864" s="31">
        <f t="shared" ca="1" si="14"/>
        <v>0.90514044307596053</v>
      </c>
      <c r="G864" s="26">
        <v>0.9133002315007086</v>
      </c>
      <c r="H864" s="26">
        <v>5.9688386149608199</v>
      </c>
    </row>
    <row r="865" spans="6:8" x14ac:dyDescent="0.3">
      <c r="F865" s="31">
        <f t="shared" ca="1" si="14"/>
        <v>0.91447028613842052</v>
      </c>
      <c r="G865" s="26">
        <v>0.93693363780639316</v>
      </c>
      <c r="H865" s="26">
        <v>4.178706069440544</v>
      </c>
    </row>
    <row r="866" spans="6:8" x14ac:dyDescent="0.3">
      <c r="F866" s="31">
        <f t="shared" ca="1" si="14"/>
        <v>0.91701232574728908</v>
      </c>
      <c r="G866" s="26">
        <v>0.90088906517831346</v>
      </c>
      <c r="H866" s="26">
        <v>6.946546186073542</v>
      </c>
    </row>
    <row r="867" spans="6:8" x14ac:dyDescent="0.3">
      <c r="F867" s="31">
        <f t="shared" ca="1" si="14"/>
        <v>0.90587641415830045</v>
      </c>
      <c r="G867" s="26">
        <v>0.93726433775692619</v>
      </c>
      <c r="H867" s="26">
        <v>4.1542973794333484</v>
      </c>
    </row>
    <row r="868" spans="6:8" x14ac:dyDescent="0.3">
      <c r="F868" s="31">
        <f t="shared" ca="1" si="14"/>
        <v>0.90548289858013464</v>
      </c>
      <c r="G868" s="26">
        <v>0.91526675303297267</v>
      </c>
      <c r="H868" s="26">
        <v>5.8163565666469035</v>
      </c>
    </row>
    <row r="869" spans="6:8" x14ac:dyDescent="0.3">
      <c r="F869" s="31">
        <f t="shared" ca="1" si="14"/>
        <v>0.94860038300708616</v>
      </c>
      <c r="G869" s="26">
        <v>0.89682870790444114</v>
      </c>
      <c r="H869" s="26">
        <v>7.272281390089482</v>
      </c>
    </row>
    <row r="870" spans="6:8" x14ac:dyDescent="0.3">
      <c r="F870" s="31">
        <f t="shared" ca="1" si="14"/>
        <v>0.87778073452368965</v>
      </c>
      <c r="G870" s="26">
        <v>0.93152122984589547</v>
      </c>
      <c r="H870" s="26">
        <v>4.5806543744610551</v>
      </c>
    </row>
    <row r="871" spans="6:8" x14ac:dyDescent="0.3">
      <c r="F871" s="31">
        <f t="shared" ca="1" si="14"/>
        <v>0.91233904990915238</v>
      </c>
      <c r="G871" s="26">
        <v>0.90308193378970059</v>
      </c>
      <c r="H871" s="26">
        <v>6.771845179524675</v>
      </c>
    </row>
    <row r="872" spans="6:8" x14ac:dyDescent="0.3">
      <c r="F872" s="31">
        <f t="shared" ca="1" si="14"/>
        <v>0.90536790910211729</v>
      </c>
      <c r="G872" s="26">
        <v>0.92606471174318794</v>
      </c>
      <c r="H872" s="26">
        <v>4.9906344712923021</v>
      </c>
    </row>
    <row r="873" spans="6:8" x14ac:dyDescent="0.3">
      <c r="F873" s="31">
        <f t="shared" ca="1" si="14"/>
        <v>0.91653400379399563</v>
      </c>
      <c r="G873" s="26">
        <v>0.96652133967868425</v>
      </c>
      <c r="H873" s="26">
        <v>2.060968108503312</v>
      </c>
    </row>
    <row r="874" spans="6:8" x14ac:dyDescent="0.3">
      <c r="F874" s="31">
        <f t="shared" ca="1" si="14"/>
        <v>0.93638469397659563</v>
      </c>
      <c r="G874" s="26">
        <v>0.91367026860623557</v>
      </c>
      <c r="H874" s="26">
        <v>5.9400961850864586</v>
      </c>
    </row>
    <row r="875" spans="6:8" x14ac:dyDescent="0.3">
      <c r="F875" s="31">
        <f t="shared" ca="1" si="14"/>
        <v>0.90753824116613346</v>
      </c>
      <c r="G875" s="26">
        <v>0.91097941151678652</v>
      </c>
      <c r="H875" s="26">
        <v>6.1496395165081914</v>
      </c>
    </row>
    <row r="876" spans="6:8" x14ac:dyDescent="0.3">
      <c r="F876" s="31">
        <f t="shared" ca="1" si="14"/>
        <v>0.91071824807406521</v>
      </c>
      <c r="G876" s="26">
        <v>0.91425128661869626</v>
      </c>
      <c r="H876" s="26">
        <v>5.8950128756150901</v>
      </c>
    </row>
    <row r="877" spans="6:8" x14ac:dyDescent="0.3">
      <c r="F877" s="31">
        <f t="shared" ca="1" si="14"/>
        <v>0.90962371126961039</v>
      </c>
      <c r="G877" s="26">
        <v>0.90207920573778999</v>
      </c>
      <c r="H877" s="26">
        <v>6.8516249173139183</v>
      </c>
    </row>
    <row r="878" spans="6:8" x14ac:dyDescent="0.3">
      <c r="F878" s="31">
        <f t="shared" ca="1" si="14"/>
        <v>0.9594519789859749</v>
      </c>
      <c r="G878" s="26">
        <v>0.902809118517231</v>
      </c>
      <c r="H878" s="26">
        <v>6.7935335465301572</v>
      </c>
    </row>
    <row r="879" spans="6:8" x14ac:dyDescent="0.3">
      <c r="F879" s="31">
        <f t="shared" ca="1" si="14"/>
        <v>0.94166777228685794</v>
      </c>
      <c r="G879" s="26">
        <v>0.91244934480357531</v>
      </c>
      <c r="H879" s="26">
        <v>6.0350192101164462</v>
      </c>
    </row>
    <row r="880" spans="6:8" x14ac:dyDescent="0.3">
      <c r="F880" s="31">
        <f t="shared" ca="1" si="14"/>
        <v>0.92602406956162497</v>
      </c>
      <c r="G880" s="26">
        <v>0.92823930427926993</v>
      </c>
      <c r="H880" s="26">
        <v>4.8266669355337468</v>
      </c>
    </row>
    <row r="881" spans="6:8" x14ac:dyDescent="0.3">
      <c r="F881" s="31">
        <f t="shared" ca="1" si="14"/>
        <v>0.93213366106483531</v>
      </c>
      <c r="G881" s="26">
        <v>0.9087086517793852</v>
      </c>
      <c r="H881" s="26">
        <v>6.3274343866553453</v>
      </c>
    </row>
    <row r="882" spans="6:8" x14ac:dyDescent="0.3">
      <c r="F882" s="31">
        <f t="shared" ca="1" si="14"/>
        <v>0.94255802104894859</v>
      </c>
      <c r="G882" s="26">
        <v>0.9110711330072826</v>
      </c>
      <c r="H882" s="26">
        <v>6.142476573080093</v>
      </c>
    </row>
    <row r="883" spans="6:8" x14ac:dyDescent="0.3">
      <c r="F883" s="31">
        <f t="shared" ca="1" si="14"/>
        <v>0.9200272446614195</v>
      </c>
      <c r="G883" s="26">
        <v>0.90028728109171297</v>
      </c>
      <c r="H883" s="26">
        <v>6.9946378202551749</v>
      </c>
    </row>
    <row r="884" spans="6:8" x14ac:dyDescent="0.3">
      <c r="F884" s="31">
        <f t="shared" ca="1" si="14"/>
        <v>0.93753478401610846</v>
      </c>
      <c r="G884" s="26">
        <v>0.88341689412834878</v>
      </c>
      <c r="H884" s="26">
        <v>8.3695010443882794</v>
      </c>
    </row>
    <row r="885" spans="6:8" x14ac:dyDescent="0.3">
      <c r="F885" s="31">
        <f t="shared" ca="1" si="14"/>
        <v>0.9061311593291953</v>
      </c>
      <c r="G885" s="26">
        <v>0.86665497619928322</v>
      </c>
      <c r="H885" s="26">
        <v>9.7885358261371547</v>
      </c>
    </row>
    <row r="886" spans="6:8" x14ac:dyDescent="0.3">
      <c r="F886" s="31">
        <f t="shared" ca="1" si="14"/>
        <v>0.94070298247635753</v>
      </c>
      <c r="G886" s="26">
        <v>0.92764695021363874</v>
      </c>
      <c r="H886" s="26">
        <v>4.871255138016596</v>
      </c>
    </row>
    <row r="887" spans="6:8" x14ac:dyDescent="0.3">
      <c r="F887" s="31">
        <f t="shared" ca="1" si="14"/>
        <v>0.93081016124123772</v>
      </c>
      <c r="G887" s="26">
        <v>0.92663822183029054</v>
      </c>
      <c r="H887" s="26">
        <v>4.947316233466208</v>
      </c>
    </row>
    <row r="888" spans="6:8" x14ac:dyDescent="0.3">
      <c r="F888" s="31">
        <f t="shared" ca="1" si="14"/>
        <v>0.90272729464769463</v>
      </c>
      <c r="G888" s="26">
        <v>0.89807839381870624</v>
      </c>
      <c r="H888" s="26">
        <v>7.171713719531283</v>
      </c>
    </row>
    <row r="889" spans="6:8" x14ac:dyDescent="0.3">
      <c r="F889" s="31">
        <f t="shared" ca="1" si="14"/>
        <v>0.92986081901920226</v>
      </c>
      <c r="G889" s="26">
        <v>0.93382979919487896</v>
      </c>
      <c r="H889" s="26">
        <v>4.4086404099146277</v>
      </c>
    </row>
    <row r="890" spans="6:8" x14ac:dyDescent="0.3">
      <c r="F890" s="31">
        <f t="shared" ca="1" si="14"/>
        <v>0.896701146800153</v>
      </c>
      <c r="G890" s="26">
        <v>0.91686604098757551</v>
      </c>
      <c r="H890" s="26">
        <v>5.6928317102524932</v>
      </c>
    </row>
    <row r="891" spans="6:8" x14ac:dyDescent="0.3">
      <c r="F891" s="31">
        <f t="shared" ca="1" si="14"/>
        <v>0.93731224743170505</v>
      </c>
      <c r="G891" s="26">
        <v>0.91005663842651452</v>
      </c>
      <c r="H891" s="26">
        <v>6.2217833479535729</v>
      </c>
    </row>
    <row r="892" spans="6:8" x14ac:dyDescent="0.3">
      <c r="F892" s="31">
        <f t="shared" ca="1" si="14"/>
        <v>0.93577330418495319</v>
      </c>
      <c r="G892" s="26">
        <v>0.92166180213661542</v>
      </c>
      <c r="H892" s="26">
        <v>5.3249896937495764</v>
      </c>
    </row>
    <row r="893" spans="6:8" x14ac:dyDescent="0.3">
      <c r="F893" s="31">
        <f t="shared" ca="1" si="14"/>
        <v>0.9248832384600898</v>
      </c>
      <c r="G893" s="26">
        <v>0.90262772062636509</v>
      </c>
      <c r="H893" s="26">
        <v>6.8079616382733432</v>
      </c>
    </row>
    <row r="894" spans="6:8" x14ac:dyDescent="0.3">
      <c r="F894" s="31">
        <f t="shared" ca="1" si="14"/>
        <v>0.91322890765803666</v>
      </c>
      <c r="G894" s="26">
        <v>0.91182130710472176</v>
      </c>
      <c r="H894" s="26">
        <v>6.0839461979540141</v>
      </c>
    </row>
    <row r="895" spans="6:8" x14ac:dyDescent="0.3">
      <c r="F895" s="31">
        <f t="shared" ca="1" si="14"/>
        <v>0.93663639899467144</v>
      </c>
      <c r="G895" s="26">
        <v>0.91908806693442247</v>
      </c>
      <c r="H895" s="26">
        <v>5.5219217485551386</v>
      </c>
    </row>
    <row r="896" spans="6:8" x14ac:dyDescent="0.3">
      <c r="F896" s="31">
        <f t="shared" ca="1" si="14"/>
        <v>0.93164566571673202</v>
      </c>
      <c r="G896" s="26">
        <v>0.94738204414521476</v>
      </c>
      <c r="H896" s="26">
        <v>3.4157538523552118</v>
      </c>
    </row>
    <row r="897" spans="6:8" x14ac:dyDescent="0.3">
      <c r="F897" s="31">
        <f t="shared" ca="1" si="14"/>
        <v>0.90160270597241321</v>
      </c>
      <c r="G897" s="26">
        <v>0.90254733979340673</v>
      </c>
      <c r="H897" s="26">
        <v>6.8143568527014855</v>
      </c>
    </row>
    <row r="898" spans="6:8" x14ac:dyDescent="0.3">
      <c r="F898" s="31">
        <f t="shared" ca="1" si="14"/>
        <v>0.9173185932880723</v>
      </c>
      <c r="G898" s="26">
        <v>0.92914174516306502</v>
      </c>
      <c r="H898" s="26">
        <v>4.7588468861711917</v>
      </c>
    </row>
    <row r="899" spans="6:8" x14ac:dyDescent="0.3">
      <c r="F899" s="31">
        <f t="shared" ca="1" si="14"/>
        <v>0.93435601654769429</v>
      </c>
      <c r="G899" s="26">
        <v>0.93719683049191904</v>
      </c>
      <c r="H899" s="26">
        <v>4.1592786355875431</v>
      </c>
    </row>
    <row r="900" spans="6:8" x14ac:dyDescent="0.3">
      <c r="F900" s="31">
        <f t="shared" ca="1" si="14"/>
        <v>0.90994006777436209</v>
      </c>
      <c r="G900" s="26">
        <v>0.9338315038958761</v>
      </c>
      <c r="H900" s="26">
        <v>4.4085137050668894</v>
      </c>
    </row>
    <row r="901" spans="6:8" x14ac:dyDescent="0.3">
      <c r="F901" s="31">
        <f t="shared" ca="1" si="14"/>
        <v>0.92490593169102675</v>
      </c>
      <c r="G901" s="26">
        <v>0.9042445215391961</v>
      </c>
      <c r="H901" s="26">
        <v>6.6795680730818514</v>
      </c>
    </row>
    <row r="902" spans="6:8" x14ac:dyDescent="0.3">
      <c r="F902" s="31">
        <f t="shared" ca="1" si="14"/>
        <v>0.92563395092117484</v>
      </c>
      <c r="G902" s="26">
        <v>0.92279340431350398</v>
      </c>
      <c r="H902" s="26">
        <v>5.2387516354202326</v>
      </c>
    </row>
    <row r="903" spans="6:8" x14ac:dyDescent="0.3">
      <c r="F903" s="31">
        <f t="shared" ref="F903:F966" ca="1" si="15">NORMINV(RAND(),0.92,0.02)</f>
        <v>0.92280284160649217</v>
      </c>
      <c r="G903" s="26">
        <v>0.9032296570625763</v>
      </c>
      <c r="H903" s="26">
        <v>6.7601068892821523</v>
      </c>
    </row>
    <row r="904" spans="6:8" x14ac:dyDescent="0.3">
      <c r="F904" s="31">
        <f t="shared" ca="1" si="15"/>
        <v>0.89547146274237976</v>
      </c>
      <c r="G904" s="26">
        <v>0.90963494072647433</v>
      </c>
      <c r="H904" s="26">
        <v>6.2548010574608739</v>
      </c>
    </row>
    <row r="905" spans="6:8" x14ac:dyDescent="0.3">
      <c r="F905" s="31">
        <f t="shared" ca="1" si="15"/>
        <v>0.85932575280936252</v>
      </c>
      <c r="G905" s="26">
        <v>0.95273918798765445</v>
      </c>
      <c r="H905" s="26">
        <v>3.0310598677925169</v>
      </c>
    </row>
    <row r="906" spans="6:8" x14ac:dyDescent="0.3">
      <c r="F906" s="31">
        <f t="shared" ca="1" si="15"/>
        <v>0.90261981453818363</v>
      </c>
      <c r="G906" s="26">
        <v>0.9455079478277747</v>
      </c>
      <c r="H906" s="26">
        <v>3.5513610808763056</v>
      </c>
    </row>
    <row r="907" spans="6:8" x14ac:dyDescent="0.3">
      <c r="F907" s="31">
        <f t="shared" ca="1" si="15"/>
        <v>0.93786064285864623</v>
      </c>
      <c r="G907" s="26">
        <v>0.90783346397437403</v>
      </c>
      <c r="H907" s="26">
        <v>6.3961968890471903</v>
      </c>
    </row>
    <row r="908" spans="6:8" x14ac:dyDescent="0.3">
      <c r="F908" s="31">
        <f t="shared" ca="1" si="15"/>
        <v>0.91995669775616096</v>
      </c>
      <c r="G908" s="26">
        <v>0.94349875442646602</v>
      </c>
      <c r="H908" s="26">
        <v>3.6973421345748307</v>
      </c>
    </row>
    <row r="909" spans="6:8" x14ac:dyDescent="0.3">
      <c r="F909" s="31">
        <f t="shared" ca="1" si="15"/>
        <v>0.89616168692837528</v>
      </c>
      <c r="G909" s="26">
        <v>0.92551189750559471</v>
      </c>
      <c r="H909" s="26">
        <v>5.0324403295834657</v>
      </c>
    </row>
    <row r="910" spans="6:8" x14ac:dyDescent="0.3">
      <c r="F910" s="31">
        <f t="shared" ca="1" si="15"/>
        <v>0.90521133313438351</v>
      </c>
      <c r="G910" s="26">
        <v>0.96241925543356388</v>
      </c>
      <c r="H910" s="26">
        <v>2.346799609886244</v>
      </c>
    </row>
    <row r="911" spans="6:8" x14ac:dyDescent="0.3">
      <c r="F911" s="31">
        <f t="shared" ca="1" si="15"/>
        <v>0.92812680743042542</v>
      </c>
      <c r="G911" s="26">
        <v>0.9145796977375702</v>
      </c>
      <c r="H911" s="26">
        <v>5.8695555966500637</v>
      </c>
    </row>
    <row r="912" spans="6:8" x14ac:dyDescent="0.3">
      <c r="F912" s="31">
        <f t="shared" ca="1" si="15"/>
        <v>0.9708491216446109</v>
      </c>
      <c r="G912" s="26">
        <v>0.96181780568360409</v>
      </c>
      <c r="H912" s="26">
        <v>2.3889133195166887</v>
      </c>
    </row>
    <row r="913" spans="6:8" x14ac:dyDescent="0.3">
      <c r="F913" s="31">
        <f t="shared" ca="1" si="15"/>
        <v>0.91833626471640695</v>
      </c>
      <c r="G913" s="26">
        <v>0.90485412657366593</v>
      </c>
      <c r="H913" s="26">
        <v>6.6312771670863926</v>
      </c>
    </row>
    <row r="914" spans="6:8" x14ac:dyDescent="0.3">
      <c r="F914" s="31">
        <f t="shared" ca="1" si="15"/>
        <v>0.92066076790763984</v>
      </c>
      <c r="G914" s="26">
        <v>0.94080321923550758</v>
      </c>
      <c r="H914" s="26">
        <v>3.8941698021071853</v>
      </c>
    </row>
    <row r="915" spans="6:8" x14ac:dyDescent="0.3">
      <c r="F915" s="31">
        <f t="shared" ca="1" si="15"/>
        <v>0.92425406585216885</v>
      </c>
      <c r="G915" s="26">
        <v>0.94639932121361825</v>
      </c>
      <c r="H915" s="26">
        <v>3.4867954609934837</v>
      </c>
    </row>
    <row r="916" spans="6:8" x14ac:dyDescent="0.3">
      <c r="F916" s="31">
        <f t="shared" ca="1" si="15"/>
        <v>0.88584570777823535</v>
      </c>
      <c r="G916" s="26">
        <v>0.91709492331664111</v>
      </c>
      <c r="H916" s="26">
        <v>5.6751886729193775</v>
      </c>
    </row>
    <row r="917" spans="6:8" x14ac:dyDescent="0.3">
      <c r="F917" s="31">
        <f t="shared" ca="1" si="15"/>
        <v>0.91682124315884017</v>
      </c>
      <c r="G917" s="26">
        <v>0.92739203860977115</v>
      </c>
      <c r="H917" s="26">
        <v>4.8904606012618688</v>
      </c>
    </row>
    <row r="918" spans="6:8" x14ac:dyDescent="0.3">
      <c r="F918" s="31">
        <f t="shared" ca="1" si="15"/>
        <v>0.93047177316500917</v>
      </c>
      <c r="G918" s="26">
        <v>0.90563055783486079</v>
      </c>
      <c r="H918" s="26">
        <v>6.5698649693743292</v>
      </c>
    </row>
    <row r="919" spans="6:8" x14ac:dyDescent="0.3">
      <c r="F919" s="31">
        <f t="shared" ca="1" si="15"/>
        <v>0.93931618327165134</v>
      </c>
      <c r="G919" s="26">
        <v>0.94383334645002737</v>
      </c>
      <c r="H919" s="26">
        <v>3.6729887009898277</v>
      </c>
    </row>
    <row r="920" spans="6:8" x14ac:dyDescent="0.3">
      <c r="F920" s="31">
        <f t="shared" ca="1" si="15"/>
        <v>0.93072018924520272</v>
      </c>
      <c r="G920" s="26">
        <v>0.89133233043713889</v>
      </c>
      <c r="H920" s="26">
        <v>7.7179465201181472</v>
      </c>
    </row>
    <row r="921" spans="6:8" x14ac:dyDescent="0.3">
      <c r="F921" s="31">
        <f t="shared" ca="1" si="15"/>
        <v>0.9425986209028766</v>
      </c>
      <c r="G921" s="26">
        <v>0.91509327414157848</v>
      </c>
      <c r="H921" s="26">
        <v>5.8297815839395675</v>
      </c>
    </row>
    <row r="922" spans="6:8" x14ac:dyDescent="0.3">
      <c r="F922" s="31">
        <f t="shared" ca="1" si="15"/>
        <v>0.8999382565127213</v>
      </c>
      <c r="G922" s="26">
        <v>0.92082047790442279</v>
      </c>
      <c r="H922" s="26">
        <v>5.3892433885552142</v>
      </c>
    </row>
    <row r="923" spans="6:8" x14ac:dyDescent="0.3">
      <c r="F923" s="31">
        <f t="shared" ca="1" si="15"/>
        <v>0.87739807278747484</v>
      </c>
      <c r="G923" s="26">
        <v>0.92408824850419924</v>
      </c>
      <c r="H923" s="26">
        <v>5.1403322045227737</v>
      </c>
    </row>
    <row r="924" spans="6:8" x14ac:dyDescent="0.3">
      <c r="F924" s="31">
        <f t="shared" ca="1" si="15"/>
        <v>0.90050823410835601</v>
      </c>
      <c r="G924" s="26">
        <v>0.91381785960800499</v>
      </c>
      <c r="H924" s="26">
        <v>5.9286386284722088</v>
      </c>
    </row>
    <row r="925" spans="6:8" x14ac:dyDescent="0.3">
      <c r="F925" s="31">
        <f t="shared" ca="1" si="15"/>
        <v>0.90723848892410086</v>
      </c>
      <c r="G925" s="26">
        <v>0.89465222902760699</v>
      </c>
      <c r="H925" s="26">
        <v>7.4481028866693375</v>
      </c>
    </row>
    <row r="926" spans="6:8" x14ac:dyDescent="0.3">
      <c r="F926" s="31">
        <f t="shared" ca="1" si="15"/>
        <v>0.91256253449382718</v>
      </c>
      <c r="G926" s="26">
        <v>0.92285851648830275</v>
      </c>
      <c r="H926" s="26">
        <v>5.2337959485057146</v>
      </c>
    </row>
    <row r="927" spans="6:8" x14ac:dyDescent="0.3">
      <c r="F927" s="31">
        <f t="shared" ca="1" si="15"/>
        <v>0.93369726184081325</v>
      </c>
      <c r="G927" s="26">
        <v>0.92079262470439949</v>
      </c>
      <c r="H927" s="26">
        <v>5.3913726037802103</v>
      </c>
    </row>
    <row r="928" spans="6:8" x14ac:dyDescent="0.3">
      <c r="F928" s="31">
        <f t="shared" ca="1" si="15"/>
        <v>0.91410161800385314</v>
      </c>
      <c r="G928" s="26">
        <v>0.92045485794831317</v>
      </c>
      <c r="H928" s="26">
        <v>5.4172031650245041</v>
      </c>
    </row>
    <row r="929" spans="6:8" x14ac:dyDescent="0.3">
      <c r="F929" s="31">
        <f t="shared" ca="1" si="15"/>
        <v>0.92845191741388944</v>
      </c>
      <c r="G929" s="26">
        <v>0.9182992346466442</v>
      </c>
      <c r="H929" s="26">
        <v>5.5825010965198878</v>
      </c>
    </row>
    <row r="930" spans="6:8" x14ac:dyDescent="0.3">
      <c r="F930" s="31">
        <f t="shared" ca="1" si="15"/>
        <v>0.89638421299038318</v>
      </c>
      <c r="G930" s="26">
        <v>0.8847560111225985</v>
      </c>
      <c r="H930" s="26">
        <v>8.2584530893893682</v>
      </c>
    </row>
    <row r="931" spans="6:8" x14ac:dyDescent="0.3">
      <c r="F931" s="31">
        <f t="shared" ca="1" si="15"/>
        <v>0.88476175707554472</v>
      </c>
      <c r="G931" s="26">
        <v>0.88309289212426878</v>
      </c>
      <c r="H931" s="26">
        <v>8.3964199173502774</v>
      </c>
    </row>
    <row r="932" spans="6:8" x14ac:dyDescent="0.3">
      <c r="F932" s="31">
        <f t="shared" ca="1" si="15"/>
        <v>0.89250389583396383</v>
      </c>
      <c r="G932" s="26">
        <v>0.89801282895889001</v>
      </c>
      <c r="H932" s="26">
        <v>7.1769830521511881</v>
      </c>
    </row>
    <row r="933" spans="6:8" x14ac:dyDescent="0.3">
      <c r="F933" s="31">
        <f t="shared" ca="1" si="15"/>
        <v>0.89591889557003213</v>
      </c>
      <c r="G933" s="26">
        <v>0.89559941449311464</v>
      </c>
      <c r="H933" s="26">
        <v>7.3714818115018312</v>
      </c>
    </row>
    <row r="934" spans="6:8" x14ac:dyDescent="0.3">
      <c r="F934" s="31">
        <f t="shared" ca="1" si="15"/>
        <v>0.90387289490725453</v>
      </c>
      <c r="G934" s="26">
        <v>0.932788426971906</v>
      </c>
      <c r="H934" s="26">
        <v>4.4861287535381171</v>
      </c>
    </row>
    <row r="935" spans="6:8" x14ac:dyDescent="0.3">
      <c r="F935" s="31">
        <f t="shared" ca="1" si="15"/>
        <v>0.90365572730399535</v>
      </c>
      <c r="G935" s="26">
        <v>0.9227468576945046</v>
      </c>
      <c r="H935" s="26">
        <v>5.2422947267720099</v>
      </c>
    </row>
    <row r="936" spans="6:8" x14ac:dyDescent="0.3">
      <c r="F936" s="31">
        <f t="shared" ca="1" si="15"/>
        <v>0.88840822669992081</v>
      </c>
      <c r="G936" s="26">
        <v>0.91324477874277799</v>
      </c>
      <c r="H936" s="26">
        <v>5.9731478844140176</v>
      </c>
    </row>
    <row r="937" spans="6:8" x14ac:dyDescent="0.3">
      <c r="F937" s="31">
        <f t="shared" ca="1" si="15"/>
        <v>0.87321267675330994</v>
      </c>
      <c r="G937" s="26">
        <v>0.92499990687458322</v>
      </c>
      <c r="H937" s="26">
        <v>5.0712035262596462</v>
      </c>
    </row>
    <row r="938" spans="6:8" x14ac:dyDescent="0.3">
      <c r="F938" s="31">
        <f t="shared" ca="1" si="15"/>
        <v>0.92941776733962034</v>
      </c>
      <c r="G938" s="26">
        <v>0.90150924235705554</v>
      </c>
      <c r="H938" s="26">
        <v>6.8970518448760361</v>
      </c>
    </row>
    <row r="939" spans="6:8" x14ac:dyDescent="0.3">
      <c r="F939" s="31">
        <f t="shared" ca="1" si="15"/>
        <v>0.91751660318517736</v>
      </c>
      <c r="G939" s="26">
        <v>0.91355439495210333</v>
      </c>
      <c r="H939" s="26">
        <v>5.9490941037817153</v>
      </c>
    </row>
    <row r="940" spans="6:8" x14ac:dyDescent="0.3">
      <c r="F940" s="31">
        <f t="shared" ca="1" si="15"/>
        <v>0.94162921445776404</v>
      </c>
      <c r="G940" s="26">
        <v>0.90745603116410656</v>
      </c>
      <c r="H940" s="26">
        <v>6.425892286189109</v>
      </c>
    </row>
    <row r="941" spans="6:8" x14ac:dyDescent="0.3">
      <c r="F941" s="31">
        <f t="shared" ca="1" si="15"/>
        <v>0.89076877756748196</v>
      </c>
      <c r="G941" s="26">
        <v>0.90355801669465541</v>
      </c>
      <c r="H941" s="26">
        <v>6.7340287383933815</v>
      </c>
    </row>
    <row r="942" spans="6:8" x14ac:dyDescent="0.3">
      <c r="F942" s="31">
        <f t="shared" ca="1" si="15"/>
        <v>0.94732625568068429</v>
      </c>
      <c r="G942" s="26">
        <v>0.90520452535263995</v>
      </c>
      <c r="H942" s="26">
        <v>6.6035491660073999</v>
      </c>
    </row>
    <row r="943" spans="6:8" x14ac:dyDescent="0.3">
      <c r="F943" s="31">
        <f t="shared" ca="1" si="15"/>
        <v>0.93262282533481611</v>
      </c>
      <c r="G943" s="26">
        <v>0.93124798300328493</v>
      </c>
      <c r="H943" s="26">
        <v>4.6010707345086486</v>
      </c>
    </row>
    <row r="944" spans="6:8" x14ac:dyDescent="0.3">
      <c r="F944" s="31">
        <f t="shared" ca="1" si="15"/>
        <v>0.91192207053636631</v>
      </c>
      <c r="G944" s="26">
        <v>0.90958294235283521</v>
      </c>
      <c r="H944" s="26">
        <v>6.2588744999106378</v>
      </c>
    </row>
    <row r="945" spans="6:8" x14ac:dyDescent="0.3">
      <c r="F945" s="31">
        <f t="shared" ca="1" si="15"/>
        <v>0.90503150022657652</v>
      </c>
      <c r="G945" s="26">
        <v>0.86903583478121949</v>
      </c>
      <c r="H945" s="26">
        <v>9.583641021773964</v>
      </c>
    </row>
    <row r="946" spans="6:8" x14ac:dyDescent="0.3">
      <c r="F946" s="31">
        <f t="shared" ca="1" si="15"/>
        <v>0.92582653832357653</v>
      </c>
      <c r="G946" s="26">
        <v>0.92485840060265101</v>
      </c>
      <c r="H946" s="26">
        <v>5.0819246428914964</v>
      </c>
    </row>
    <row r="947" spans="6:8" x14ac:dyDescent="0.3">
      <c r="F947" s="31">
        <f t="shared" ca="1" si="15"/>
        <v>0.91995422076383904</v>
      </c>
      <c r="G947" s="26">
        <v>0.89656119689892633</v>
      </c>
      <c r="H947" s="26">
        <v>7.2938455964508506</v>
      </c>
    </row>
    <row r="948" spans="6:8" x14ac:dyDescent="0.3">
      <c r="F948" s="31">
        <f t="shared" ca="1" si="15"/>
        <v>0.94350845177956699</v>
      </c>
      <c r="G948" s="26">
        <v>0.895030707574892</v>
      </c>
      <c r="H948" s="26">
        <v>7.4174670073614717</v>
      </c>
    </row>
    <row r="949" spans="6:8" x14ac:dyDescent="0.3">
      <c r="F949" s="31">
        <f t="shared" ca="1" si="15"/>
        <v>0.91868493615407576</v>
      </c>
      <c r="G949" s="26">
        <v>0.903826439495376</v>
      </c>
      <c r="H949" s="26">
        <v>6.7127248153617831</v>
      </c>
    </row>
    <row r="950" spans="6:8" x14ac:dyDescent="0.3">
      <c r="F950" s="31">
        <f t="shared" ca="1" si="15"/>
        <v>0.95723289882201201</v>
      </c>
      <c r="G950" s="26">
        <v>0.90446991883267536</v>
      </c>
      <c r="H950" s="26">
        <v>6.6617052560826089</v>
      </c>
    </row>
    <row r="951" spans="6:8" x14ac:dyDescent="0.3">
      <c r="F951" s="31">
        <f t="shared" ca="1" si="15"/>
        <v>0.94379792778449012</v>
      </c>
      <c r="G951" s="26">
        <v>0.91055388451499786</v>
      </c>
      <c r="H951" s="26">
        <v>6.1828897099307776</v>
      </c>
    </row>
    <row r="952" spans="6:8" x14ac:dyDescent="0.3">
      <c r="F952" s="31">
        <f t="shared" ca="1" si="15"/>
        <v>0.95919332152940995</v>
      </c>
      <c r="G952" s="26">
        <v>0.95069967758922458</v>
      </c>
      <c r="H952" s="26">
        <v>3.1770050671938659</v>
      </c>
    </row>
    <row r="953" spans="6:8" x14ac:dyDescent="0.3">
      <c r="F953" s="31">
        <f t="shared" ca="1" si="15"/>
        <v>0.92099532104882609</v>
      </c>
      <c r="G953" s="26">
        <v>0.92142945779855256</v>
      </c>
      <c r="H953" s="26">
        <v>5.3427225902197062</v>
      </c>
    </row>
    <row r="954" spans="6:8" x14ac:dyDescent="0.3">
      <c r="F954" s="31">
        <f t="shared" ca="1" si="15"/>
        <v>0.9187292684892937</v>
      </c>
      <c r="G954" s="26">
        <v>0.94305908081242185</v>
      </c>
      <c r="H954" s="26">
        <v>3.7293702538157998</v>
      </c>
    </row>
    <row r="955" spans="6:8" x14ac:dyDescent="0.3">
      <c r="F955" s="31">
        <f t="shared" ca="1" si="15"/>
        <v>0.90934076149206577</v>
      </c>
      <c r="G955" s="26">
        <v>0.90966801691441312</v>
      </c>
      <c r="H955" s="26">
        <v>6.2522101812868272</v>
      </c>
    </row>
    <row r="956" spans="6:8" x14ac:dyDescent="0.3">
      <c r="F956" s="31">
        <f t="shared" ca="1" si="15"/>
        <v>0.93771053488930789</v>
      </c>
      <c r="G956" s="26">
        <v>0.92054618674666522</v>
      </c>
      <c r="H956" s="26">
        <v>5.4102169663514195</v>
      </c>
    </row>
    <row r="957" spans="6:8" x14ac:dyDescent="0.3">
      <c r="F957" s="31">
        <f t="shared" ca="1" si="15"/>
        <v>0.91743428992601161</v>
      </c>
      <c r="G957" s="26">
        <v>0.92253650263298281</v>
      </c>
      <c r="H957" s="26">
        <v>5.2583112444778237</v>
      </c>
    </row>
    <row r="958" spans="6:8" x14ac:dyDescent="0.3">
      <c r="F958" s="31">
        <f t="shared" ca="1" si="15"/>
        <v>0.94491289449204408</v>
      </c>
      <c r="G958" s="26">
        <v>0.88931009314674903</v>
      </c>
      <c r="H958" s="26">
        <v>7.8833027263130102</v>
      </c>
    </row>
    <row r="959" spans="6:8" x14ac:dyDescent="0.3">
      <c r="F959" s="31">
        <f t="shared" ca="1" si="15"/>
        <v>0.92461868074001585</v>
      </c>
      <c r="G959" s="26">
        <v>0.93405139034985496</v>
      </c>
      <c r="H959" s="26">
        <v>4.3921741416207851</v>
      </c>
    </row>
    <row r="960" spans="6:8" x14ac:dyDescent="0.3">
      <c r="F960" s="31">
        <f t="shared" ca="1" si="15"/>
        <v>0.88545285539100671</v>
      </c>
      <c r="G960" s="26">
        <v>0.92590708697923407</v>
      </c>
      <c r="H960" s="26">
        <v>5.0025495515337886</v>
      </c>
    </row>
    <row r="961" spans="6:8" x14ac:dyDescent="0.3">
      <c r="F961" s="31">
        <f t="shared" ca="1" si="15"/>
        <v>0.92018680955575072</v>
      </c>
      <c r="G961" s="26">
        <v>0.91805949682325561</v>
      </c>
      <c r="H961" s="26">
        <v>5.6009326853665264</v>
      </c>
    </row>
    <row r="962" spans="6:8" x14ac:dyDescent="0.3">
      <c r="F962" s="31">
        <f t="shared" ca="1" si="15"/>
        <v>0.91156000719202079</v>
      </c>
      <c r="G962" s="26">
        <v>0.9136013042696659</v>
      </c>
      <c r="H962" s="26">
        <v>5.9454511869310736</v>
      </c>
    </row>
    <row r="963" spans="6:8" x14ac:dyDescent="0.3">
      <c r="F963" s="31">
        <f t="shared" ca="1" si="15"/>
        <v>0.90543354979686552</v>
      </c>
      <c r="G963" s="26">
        <v>0.95020734374870264</v>
      </c>
      <c r="H963" s="26">
        <v>3.2123298275852052</v>
      </c>
    </row>
    <row r="964" spans="6:8" x14ac:dyDescent="0.3">
      <c r="F964" s="31">
        <f t="shared" ca="1" si="15"/>
        <v>0.96523979986098696</v>
      </c>
      <c r="G964" s="26">
        <v>0.93281857376067934</v>
      </c>
      <c r="H964" s="26">
        <v>4.4838831039497258</v>
      </c>
    </row>
    <row r="965" spans="6:8" x14ac:dyDescent="0.3">
      <c r="F965" s="31">
        <f t="shared" ca="1" si="15"/>
        <v>0.89969953803699854</v>
      </c>
      <c r="G965" s="26">
        <v>0.9193845398002447</v>
      </c>
      <c r="H965" s="26">
        <v>5.499180626272798</v>
      </c>
    </row>
    <row r="966" spans="6:8" x14ac:dyDescent="0.3">
      <c r="F966" s="31">
        <f t="shared" ca="1" si="15"/>
        <v>0.92387478298307557</v>
      </c>
      <c r="G966" s="26">
        <v>0.9325828306895958</v>
      </c>
      <c r="H966" s="26">
        <v>4.5014475962979494</v>
      </c>
    </row>
    <row r="967" spans="6:8" x14ac:dyDescent="0.3">
      <c r="F967" s="31">
        <f t="shared" ref="F967:F1011" ca="1" si="16">NORMINV(RAND(),0.92,0.02)</f>
        <v>0.9139263720107268</v>
      </c>
      <c r="G967" s="26">
        <v>0.92651258779779788</v>
      </c>
      <c r="H967" s="26">
        <v>4.9568010084343852</v>
      </c>
    </row>
    <row r="968" spans="6:8" x14ac:dyDescent="0.3">
      <c r="F968" s="31">
        <f t="shared" ca="1" si="16"/>
        <v>0.94313216122387755</v>
      </c>
      <c r="G968" s="26">
        <v>0.86842702518741621</v>
      </c>
      <c r="H968" s="26">
        <v>9.6359277826391452</v>
      </c>
    </row>
    <row r="969" spans="6:8" x14ac:dyDescent="0.3">
      <c r="F969" s="31">
        <f t="shared" ca="1" si="16"/>
        <v>0.93970144622008356</v>
      </c>
      <c r="G969" s="26">
        <v>0.91164802607951967</v>
      </c>
      <c r="H969" s="26">
        <v>6.0974574421186594</v>
      </c>
    </row>
    <row r="970" spans="6:8" x14ac:dyDescent="0.3">
      <c r="F970" s="31">
        <f t="shared" ca="1" si="16"/>
        <v>0.90109012927144416</v>
      </c>
      <c r="G970" s="26">
        <v>0.90059507446000264</v>
      </c>
      <c r="H970" s="26">
        <v>6.9700324535349756</v>
      </c>
    </row>
    <row r="971" spans="6:8" x14ac:dyDescent="0.3">
      <c r="F971" s="31">
        <f t="shared" ca="1" si="16"/>
        <v>0.90774355065289669</v>
      </c>
      <c r="G971" s="26">
        <v>0.92846088322489762</v>
      </c>
      <c r="H971" s="26">
        <v>4.8100026694178286</v>
      </c>
    </row>
    <row r="972" spans="6:8" x14ac:dyDescent="0.3">
      <c r="F972" s="31">
        <f t="shared" ca="1" si="16"/>
        <v>0.93435608986406116</v>
      </c>
      <c r="G972" s="26">
        <v>0.92307574360571998</v>
      </c>
      <c r="H972" s="26">
        <v>5.2172678519276525</v>
      </c>
    </row>
    <row r="973" spans="6:8" x14ac:dyDescent="0.3">
      <c r="F973" s="31">
        <f t="shared" ca="1" si="16"/>
        <v>0.88798429655370381</v>
      </c>
      <c r="G973" s="26">
        <v>0.91353273244745858</v>
      </c>
      <c r="H973" s="26">
        <v>5.950776512113646</v>
      </c>
    </row>
    <row r="974" spans="6:8" x14ac:dyDescent="0.3">
      <c r="F974" s="31">
        <f t="shared" ca="1" si="16"/>
        <v>0.86862060816864739</v>
      </c>
      <c r="G974" s="26">
        <v>0.90097032608402805</v>
      </c>
      <c r="H974" s="26">
        <v>6.9400571360606103</v>
      </c>
    </row>
    <row r="975" spans="6:8" x14ac:dyDescent="0.3">
      <c r="F975" s="31">
        <f t="shared" ca="1" si="16"/>
        <v>0.93115967876221439</v>
      </c>
      <c r="G975" s="26">
        <v>0.92325628401487103</v>
      </c>
      <c r="H975" s="26">
        <v>5.2035370444726352</v>
      </c>
    </row>
    <row r="976" spans="6:8" x14ac:dyDescent="0.3">
      <c r="F976" s="31">
        <f t="shared" ca="1" si="16"/>
        <v>0.92668567422873238</v>
      </c>
      <c r="G976" s="26">
        <v>0.93715887743357917</v>
      </c>
      <c r="H976" s="26">
        <v>4.1620794479151071</v>
      </c>
    </row>
    <row r="977" spans="6:8" x14ac:dyDescent="0.3">
      <c r="F977" s="31">
        <f t="shared" ca="1" si="16"/>
        <v>0.90825373302599144</v>
      </c>
      <c r="G977" s="26">
        <v>0.93365324697445695</v>
      </c>
      <c r="H977" s="26">
        <v>4.4217654642327728</v>
      </c>
    </row>
    <row r="978" spans="6:8" x14ac:dyDescent="0.3">
      <c r="F978" s="31">
        <f t="shared" ca="1" si="16"/>
        <v>0.95579912462991001</v>
      </c>
      <c r="G978" s="26">
        <v>0.91800854138963583</v>
      </c>
      <c r="H978" s="26">
        <v>5.6048514954611512</v>
      </c>
    </row>
    <row r="979" spans="6:8" x14ac:dyDescent="0.3">
      <c r="F979" s="31">
        <f t="shared" ca="1" si="16"/>
        <v>0.9201475680574952</v>
      </c>
      <c r="G979" s="26">
        <v>0.91514221627064307</v>
      </c>
      <c r="H979" s="26">
        <v>5.8259935821948501</v>
      </c>
    </row>
    <row r="980" spans="6:8" x14ac:dyDescent="0.3">
      <c r="F980" s="31">
        <f t="shared" ca="1" si="16"/>
        <v>0.90277785236238239</v>
      </c>
      <c r="G980" s="26">
        <v>0.926506848604152</v>
      </c>
      <c r="H980" s="26">
        <v>4.9572343518343125</v>
      </c>
    </row>
    <row r="981" spans="6:8" x14ac:dyDescent="0.3">
      <c r="F981" s="31">
        <f t="shared" ca="1" si="16"/>
        <v>0.92777314105276332</v>
      </c>
      <c r="G981" s="26">
        <v>0.91209271314546592</v>
      </c>
      <c r="H981" s="26">
        <v>6.0627941679903863</v>
      </c>
    </row>
    <row r="982" spans="6:8" x14ac:dyDescent="0.3">
      <c r="F982" s="31">
        <f t="shared" ca="1" si="16"/>
        <v>0.94353102917339804</v>
      </c>
      <c r="G982" s="26">
        <v>0.90631229513116041</v>
      </c>
      <c r="H982" s="26">
        <v>6.5160293913921414</v>
      </c>
    </row>
    <row r="983" spans="6:8" x14ac:dyDescent="0.3">
      <c r="F983" s="31">
        <f t="shared" ca="1" si="16"/>
        <v>0.9331558311972844</v>
      </c>
      <c r="G983" s="26">
        <v>0.89512008157063672</v>
      </c>
      <c r="H983" s="26">
        <v>7.4102364262121769</v>
      </c>
    </row>
    <row r="984" spans="6:8" x14ac:dyDescent="0.3">
      <c r="F984" s="31">
        <f t="shared" ca="1" si="16"/>
        <v>0.8539988121190063</v>
      </c>
      <c r="G984" s="26">
        <v>0.9352489829467564</v>
      </c>
      <c r="H984" s="26">
        <v>4.3033169971061049</v>
      </c>
    </row>
    <row r="985" spans="6:8" x14ac:dyDescent="0.3">
      <c r="F985" s="31">
        <f t="shared" ca="1" si="16"/>
        <v>0.92034627157349402</v>
      </c>
      <c r="G985" s="26">
        <v>0.96513809277297025</v>
      </c>
      <c r="H985" s="26">
        <v>2.1570806516977847</v>
      </c>
    </row>
    <row r="986" spans="6:8" x14ac:dyDescent="0.3">
      <c r="F986" s="31">
        <f t="shared" ca="1" si="16"/>
        <v>0.92291187903321126</v>
      </c>
      <c r="G986" s="26">
        <v>0.88989329072415835</v>
      </c>
      <c r="H986" s="26">
        <v>7.8355381616999056</v>
      </c>
    </row>
    <row r="987" spans="6:8" x14ac:dyDescent="0.3">
      <c r="F987" s="31">
        <f t="shared" ca="1" si="16"/>
        <v>0.9196958085050011</v>
      </c>
      <c r="G987" s="26">
        <v>0.90212990633945134</v>
      </c>
      <c r="H987" s="26">
        <v>6.8475867842379063</v>
      </c>
    </row>
    <row r="988" spans="6:8" x14ac:dyDescent="0.3">
      <c r="F988" s="31">
        <f t="shared" ca="1" si="16"/>
        <v>0.90789364422947361</v>
      </c>
      <c r="G988" s="26">
        <v>0.8913259402893603</v>
      </c>
      <c r="H988" s="26">
        <v>7.7184678540134284</v>
      </c>
    </row>
    <row r="989" spans="6:8" x14ac:dyDescent="0.3">
      <c r="F989" s="31">
        <f t="shared" ca="1" si="16"/>
        <v>0.88266722947884702</v>
      </c>
      <c r="G989" s="26">
        <v>0.92685388569069493</v>
      </c>
      <c r="H989" s="26">
        <v>4.9310406279185264</v>
      </c>
    </row>
    <row r="990" spans="6:8" x14ac:dyDescent="0.3">
      <c r="F990" s="31">
        <f t="shared" ca="1" si="16"/>
        <v>0.94725440940567318</v>
      </c>
      <c r="G990" s="26">
        <v>0.94431546555544177</v>
      </c>
      <c r="H990" s="26">
        <v>3.6379277906412035</v>
      </c>
    </row>
    <row r="991" spans="6:8" x14ac:dyDescent="0.3">
      <c r="F991" s="31">
        <f t="shared" ca="1" si="16"/>
        <v>0.91197364625001809</v>
      </c>
      <c r="G991" s="26">
        <v>0.93771182076233583</v>
      </c>
      <c r="H991" s="26">
        <v>4.1212964380533252</v>
      </c>
    </row>
    <row r="992" spans="6:8" x14ac:dyDescent="0.3">
      <c r="F992" s="31">
        <f t="shared" ca="1" si="16"/>
        <v>0.91682174311794784</v>
      </c>
      <c r="G992" s="26">
        <v>0.9158791183629883</v>
      </c>
      <c r="H992" s="26">
        <v>5.7690080894407032</v>
      </c>
    </row>
    <row r="993" spans="6:8" x14ac:dyDescent="0.3">
      <c r="F993" s="31">
        <f t="shared" ca="1" si="16"/>
        <v>0.91804203726183242</v>
      </c>
      <c r="G993" s="26">
        <v>0.91544062022636308</v>
      </c>
      <c r="H993" s="26">
        <v>5.8029066050761191</v>
      </c>
    </row>
    <row r="994" spans="6:8" x14ac:dyDescent="0.3">
      <c r="F994" s="31">
        <f t="shared" ca="1" si="16"/>
        <v>0.93470022458468738</v>
      </c>
      <c r="G994" s="26">
        <v>0.9313789057999291</v>
      </c>
      <c r="H994" s="26">
        <v>4.5912869968984875</v>
      </c>
    </row>
    <row r="995" spans="6:8" x14ac:dyDescent="0.3">
      <c r="F995" s="31">
        <f t="shared" ca="1" si="16"/>
        <v>0.91944396918725146</v>
      </c>
      <c r="G995" s="26">
        <v>0.89033498725742111</v>
      </c>
      <c r="H995" s="26">
        <v>7.7994043410989047</v>
      </c>
    </row>
    <row r="996" spans="6:8" x14ac:dyDescent="0.3">
      <c r="F996" s="31">
        <f t="shared" ca="1" si="16"/>
        <v>0.94281936654776066</v>
      </c>
      <c r="G996" s="26">
        <v>0.91107352026830624</v>
      </c>
      <c r="H996" s="26">
        <v>6.142290160394773</v>
      </c>
    </row>
    <row r="997" spans="6:8" x14ac:dyDescent="0.3">
      <c r="F997" s="31">
        <f t="shared" ca="1" si="16"/>
        <v>0.92519433938392115</v>
      </c>
      <c r="G997" s="26">
        <v>0.92330854639816584</v>
      </c>
      <c r="H997" s="26">
        <v>5.1995632870802879</v>
      </c>
    </row>
    <row r="998" spans="6:8" x14ac:dyDescent="0.3">
      <c r="F998" s="31">
        <f t="shared" ca="1" si="16"/>
        <v>0.86988321581829697</v>
      </c>
      <c r="G998" s="26">
        <v>0.9393640449117161</v>
      </c>
      <c r="H998" s="26">
        <v>3.9997207019688488</v>
      </c>
    </row>
    <row r="999" spans="6:8" x14ac:dyDescent="0.3">
      <c r="F999" s="31">
        <f t="shared" ca="1" si="16"/>
        <v>0.91836635669246747</v>
      </c>
      <c r="G999" s="26">
        <v>0.91493352921945759</v>
      </c>
      <c r="H999" s="26">
        <v>5.8421482724274396</v>
      </c>
    </row>
    <row r="1000" spans="6:8" x14ac:dyDescent="0.3">
      <c r="F1000" s="31">
        <f t="shared" ca="1" si="16"/>
        <v>0.90363418874853119</v>
      </c>
      <c r="G1000" s="26">
        <v>0.94149067095073646</v>
      </c>
      <c r="H1000" s="26">
        <v>3.8438650920754971</v>
      </c>
    </row>
    <row r="1001" spans="6:8" x14ac:dyDescent="0.3">
      <c r="F1001" s="31">
        <f t="shared" ca="1" si="16"/>
        <v>0.90426706071364849</v>
      </c>
      <c r="G1001" s="26">
        <v>0.92374288516596248</v>
      </c>
      <c r="H1001" s="26">
        <v>5.1665558427929135</v>
      </c>
    </row>
    <row r="1002" spans="6:8" x14ac:dyDescent="0.3">
      <c r="F1002" s="31">
        <f t="shared" ca="1" si="16"/>
        <v>0.92896477615979822</v>
      </c>
      <c r="G1002" s="26">
        <v>0.92832531106321348</v>
      </c>
      <c r="H1002" s="26">
        <v>4.8201976871085908</v>
      </c>
    </row>
    <row r="1003" spans="6:8" x14ac:dyDescent="0.3">
      <c r="F1003" s="31">
        <f t="shared" ca="1" si="16"/>
        <v>0.88435883727293474</v>
      </c>
      <c r="G1003" s="26">
        <v>0.90327709058315897</v>
      </c>
      <c r="H1003" s="26">
        <v>6.7563385721814182</v>
      </c>
    </row>
    <row r="1004" spans="6:8" x14ac:dyDescent="0.3">
      <c r="F1004" s="31">
        <f t="shared" ca="1" si="16"/>
        <v>0.90796868965323785</v>
      </c>
      <c r="G1004" s="26">
        <v>0.9383149649892647</v>
      </c>
      <c r="H1004" s="26">
        <v>4.076865609962538</v>
      </c>
    </row>
    <row r="1005" spans="6:8" x14ac:dyDescent="0.3">
      <c r="F1005" s="31">
        <f t="shared" ca="1" si="16"/>
        <v>0.9144378654554336</v>
      </c>
      <c r="G1005" s="26">
        <v>0.89350159012198704</v>
      </c>
      <c r="H1005" s="26">
        <v>7.5414005447164625</v>
      </c>
    </row>
    <row r="1006" spans="6:8" x14ac:dyDescent="0.3">
      <c r="F1006" s="31">
        <f t="shared" ca="1" si="16"/>
        <v>0.92655505254944226</v>
      </c>
      <c r="G1006" s="26">
        <v>0.88575875648355162</v>
      </c>
      <c r="H1006" s="26">
        <v>8.1755190247264213</v>
      </c>
    </row>
    <row r="1007" spans="6:8" x14ac:dyDescent="0.3">
      <c r="F1007" s="31">
        <f t="shared" ca="1" si="16"/>
        <v>0.91791020072283225</v>
      </c>
      <c r="G1007" s="26">
        <v>0.95434671472522703</v>
      </c>
      <c r="H1007" s="26">
        <v>2.916466559055269</v>
      </c>
    </row>
    <row r="1008" spans="6:8" x14ac:dyDescent="0.3">
      <c r="F1008" s="31">
        <f t="shared" ca="1" si="16"/>
        <v>0.91598732913677916</v>
      </c>
      <c r="G1008" s="26">
        <v>0.89415083753929714</v>
      </c>
      <c r="H1008" s="26">
        <v>7.4887278691740189</v>
      </c>
    </row>
    <row r="1009" spans="6:8" x14ac:dyDescent="0.3">
      <c r="F1009" s="31">
        <f t="shared" ca="1" si="16"/>
        <v>0.94654162907247485</v>
      </c>
      <c r="G1009" s="26">
        <v>0.93825138771268601</v>
      </c>
      <c r="H1009" s="26">
        <v>4.0815463586910514</v>
      </c>
    </row>
    <row r="1010" spans="6:8" x14ac:dyDescent="0.3">
      <c r="F1010" s="31">
        <f t="shared" ca="1" si="16"/>
        <v>0.90970968119271867</v>
      </c>
      <c r="G1010" s="26">
        <v>0.90779674469113858</v>
      </c>
      <c r="H1010" s="26">
        <v>6.3990847790851744</v>
      </c>
    </row>
    <row r="1011" spans="6:8" x14ac:dyDescent="0.3">
      <c r="F1011" s="31">
        <f t="shared" ca="1" si="16"/>
        <v>0.88527757038089561</v>
      </c>
      <c r="G1011" s="26">
        <v>0.91876414244007687</v>
      </c>
      <c r="H1011" s="26">
        <v>5.5467853417097484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05"/>
  <sheetViews>
    <sheetView showGridLines="0" tabSelected="1" workbookViewId="0">
      <selection activeCell="M6" sqref="M6"/>
    </sheetView>
  </sheetViews>
  <sheetFormatPr defaultRowHeight="14.4" x14ac:dyDescent="0.3"/>
  <cols>
    <col min="2" max="2" width="18.109375" customWidth="1"/>
    <col min="3" max="3" width="11.5546875" bestFit="1" customWidth="1"/>
    <col min="6" max="6" width="8" customWidth="1"/>
    <col min="7" max="7" width="8.6640625" customWidth="1"/>
    <col min="8" max="8" width="9.5546875" bestFit="1" customWidth="1"/>
    <col min="9" max="10" width="9.6640625" customWidth="1"/>
    <col min="11" max="11" width="10.88671875" bestFit="1" customWidth="1"/>
    <col min="12" max="12" width="7.33203125" customWidth="1"/>
    <col min="14" max="14" width="10.5546875" bestFit="1" customWidth="1"/>
  </cols>
  <sheetData>
    <row r="2" spans="2:14" ht="15.6" x14ac:dyDescent="0.3">
      <c r="B2" s="9" t="s">
        <v>17</v>
      </c>
      <c r="F2" s="8"/>
    </row>
    <row r="3" spans="2:14" ht="28.8" x14ac:dyDescent="0.3">
      <c r="F3" s="42" t="s">
        <v>55</v>
      </c>
      <c r="G3" s="65" t="s">
        <v>32</v>
      </c>
      <c r="H3" s="65" t="s">
        <v>10</v>
      </c>
      <c r="I3" s="65" t="s">
        <v>18</v>
      </c>
      <c r="J3" s="65" t="s">
        <v>16</v>
      </c>
      <c r="K3" s="49" t="s">
        <v>1</v>
      </c>
    </row>
    <row r="4" spans="2:14" x14ac:dyDescent="0.3">
      <c r="C4" s="16" t="s">
        <v>25</v>
      </c>
      <c r="G4" s="64" t="s">
        <v>7</v>
      </c>
      <c r="H4" s="64" t="s">
        <v>9</v>
      </c>
      <c r="I4" s="64" t="s">
        <v>56</v>
      </c>
      <c r="J4" s="64" t="s">
        <v>11</v>
      </c>
      <c r="K4" s="60" t="s">
        <v>29</v>
      </c>
    </row>
    <row r="5" spans="2:14" x14ac:dyDescent="0.3">
      <c r="B5" t="s">
        <v>18</v>
      </c>
      <c r="C5" s="6">
        <f ca="1">NORMINV(RAND(),1000000,100000)</f>
        <v>920669.02876079269</v>
      </c>
      <c r="D5" t="s">
        <v>13</v>
      </c>
      <c r="G5" s="59">
        <f ca="1">+C9</f>
        <v>0.93812664043551797</v>
      </c>
      <c r="H5" s="37">
        <f ca="1">+C8</f>
        <v>1098.4107677873353</v>
      </c>
      <c r="I5" s="59">
        <f ca="1">+C5/1000000</f>
        <v>0.92066902876079271</v>
      </c>
      <c r="J5" s="59">
        <f ca="1">+C6</f>
        <v>1.6386101520882015</v>
      </c>
      <c r="K5" s="69">
        <f ca="1">+C18/1000000</f>
        <v>-3.0533094098460825</v>
      </c>
      <c r="M5" s="8" t="s">
        <v>54</v>
      </c>
    </row>
    <row r="6" spans="2:14" x14ac:dyDescent="0.3">
      <c r="B6" t="s">
        <v>16</v>
      </c>
      <c r="C6" s="7">
        <f ca="1">NORMINV(RAND(),1.68,0.1)</f>
        <v>1.6386101520882015</v>
      </c>
      <c r="D6" t="s">
        <v>11</v>
      </c>
      <c r="F6" s="63">
        <v>1</v>
      </c>
      <c r="G6" s="66">
        <f t="dataTable" ref="G6:K1005" dt2D="0" dtr="0" r1="E5" ca="1"/>
        <v>0.93176516509716911</v>
      </c>
      <c r="H6" s="67">
        <v>1236.0613315545522</v>
      </c>
      <c r="I6" s="66">
        <v>0.98600237142803759</v>
      </c>
      <c r="J6" s="66">
        <v>1.737255613931737</v>
      </c>
      <c r="K6" s="70">
        <v>8.9675418461042202</v>
      </c>
      <c r="M6" s="61">
        <f>+AVERAGE(K6:K1005)</f>
        <v>5.4005013761186476</v>
      </c>
    </row>
    <row r="7" spans="2:14" x14ac:dyDescent="0.3">
      <c r="F7" s="63">
        <v>2</v>
      </c>
      <c r="G7" s="66">
        <v>0.92072427144761748</v>
      </c>
      <c r="H7" s="67">
        <v>1152.1063859816111</v>
      </c>
      <c r="I7" s="66">
        <v>0.92094714262045207</v>
      </c>
      <c r="J7" s="66">
        <v>1.6223232866797466</v>
      </c>
      <c r="K7" s="70">
        <v>0.2455443100342676</v>
      </c>
    </row>
    <row r="8" spans="2:14" x14ac:dyDescent="0.3">
      <c r="B8" t="s">
        <v>10</v>
      </c>
      <c r="C8" s="6">
        <f ca="1">NORMINV(RAND(),1200,100)</f>
        <v>1098.4107677873353</v>
      </c>
      <c r="D8" t="s">
        <v>9</v>
      </c>
      <c r="F8" s="63">
        <v>3</v>
      </c>
      <c r="G8" s="66">
        <v>0.93443853697155987</v>
      </c>
      <c r="H8" s="67">
        <v>1312.0106714990566</v>
      </c>
      <c r="I8" s="66">
        <v>0.97661647632537196</v>
      </c>
      <c r="J8" s="66">
        <v>1.7363716838416532</v>
      </c>
      <c r="K8" s="70">
        <v>13.069737196788468</v>
      </c>
    </row>
    <row r="9" spans="2:14" x14ac:dyDescent="0.3">
      <c r="B9" t="s">
        <v>8</v>
      </c>
      <c r="C9" s="7">
        <f ca="1">NORMINV(RAND(),0.92,0.02)</f>
        <v>0.93812664043551797</v>
      </c>
      <c r="D9" t="s">
        <v>7</v>
      </c>
      <c r="F9" s="63">
        <v>4</v>
      </c>
      <c r="G9" s="66">
        <v>0.91682401458404406</v>
      </c>
      <c r="H9" s="67">
        <v>1098.4260853532303</v>
      </c>
      <c r="I9" s="66">
        <v>1.0662502191919232</v>
      </c>
      <c r="J9" s="66">
        <v>1.5397158664619746</v>
      </c>
      <c r="K9" s="70">
        <v>-6.0686736940193322</v>
      </c>
    </row>
    <row r="10" spans="2:14" x14ac:dyDescent="0.3">
      <c r="F10" s="63">
        <v>5</v>
      </c>
      <c r="G10" s="66">
        <v>0.9197445752491229</v>
      </c>
      <c r="H10" s="67">
        <v>1262.0465676987503</v>
      </c>
      <c r="I10" s="66">
        <v>1.0462038334788863</v>
      </c>
      <c r="J10" s="66">
        <v>1.5164246570542181</v>
      </c>
      <c r="K10" s="70">
        <v>1.9867563254003227</v>
      </c>
    </row>
    <row r="11" spans="2:14" x14ac:dyDescent="0.3">
      <c r="B11" t="s">
        <v>6</v>
      </c>
      <c r="C11" s="6">
        <v>40</v>
      </c>
      <c r="D11" t="s">
        <v>4</v>
      </c>
      <c r="F11" s="63">
        <v>6</v>
      </c>
      <c r="G11" s="66">
        <v>0.90101057136116136</v>
      </c>
      <c r="H11" s="67">
        <v>1335.0722134082159</v>
      </c>
      <c r="I11" s="66">
        <v>0.88761443686156161</v>
      </c>
      <c r="J11" s="66">
        <v>1.6935544002474909</v>
      </c>
      <c r="K11" s="70">
        <v>13.917608172176465</v>
      </c>
      <c r="N11" s="71"/>
    </row>
    <row r="12" spans="2:14" x14ac:dyDescent="0.3">
      <c r="B12" t="s">
        <v>5</v>
      </c>
      <c r="C12" s="6">
        <v>25</v>
      </c>
      <c r="D12" t="s">
        <v>4</v>
      </c>
      <c r="F12" s="63">
        <v>7</v>
      </c>
      <c r="G12" s="66">
        <v>0.89516476027832359</v>
      </c>
      <c r="H12" s="67">
        <v>1027.9848318418306</v>
      </c>
      <c r="I12" s="66">
        <v>0.92313946072967246</v>
      </c>
      <c r="J12" s="66">
        <v>1.6436731248799237</v>
      </c>
      <c r="K12" s="70">
        <v>-3.9822418681072147</v>
      </c>
    </row>
    <row r="13" spans="2:14" x14ac:dyDescent="0.3">
      <c r="F13" s="63">
        <v>8</v>
      </c>
      <c r="G13" s="66">
        <v>0.86788503495474967</v>
      </c>
      <c r="H13" s="67">
        <v>1030.9801095864623</v>
      </c>
      <c r="I13" s="66">
        <v>1.0411477044718918</v>
      </c>
      <c r="J13" s="66">
        <v>1.4902167483039115</v>
      </c>
      <c r="K13" s="70">
        <v>-8.4174711393638031</v>
      </c>
    </row>
    <row r="14" spans="2:14" x14ac:dyDescent="0.3">
      <c r="B14" t="s">
        <v>3</v>
      </c>
      <c r="C14" s="37">
        <f ca="1">+C5*(C11+C12)</f>
        <v>59843486.869451523</v>
      </c>
      <c r="D14" t="s">
        <v>0</v>
      </c>
      <c r="F14" s="63">
        <v>9</v>
      </c>
      <c r="G14" s="66">
        <v>0.90527777984920144</v>
      </c>
      <c r="H14" s="67">
        <v>1173.0798524980567</v>
      </c>
      <c r="I14" s="66">
        <v>1.1196317991215972</v>
      </c>
      <c r="J14" s="66">
        <v>1.7305754298745688</v>
      </c>
      <c r="K14" s="70">
        <v>7.9478471123014689</v>
      </c>
    </row>
    <row r="15" spans="2:14" x14ac:dyDescent="0.3">
      <c r="C15" s="41"/>
      <c r="F15" s="63">
        <v>10</v>
      </c>
      <c r="G15" s="66">
        <v>0.91899397448512776</v>
      </c>
      <c r="H15" s="67">
        <v>905.48801847464915</v>
      </c>
      <c r="I15" s="66">
        <v>0.87894485640895315</v>
      </c>
      <c r="J15" s="66">
        <v>1.8692858521955602</v>
      </c>
      <c r="K15" s="70">
        <v>-5.0841246210838777</v>
      </c>
    </row>
    <row r="16" spans="2:14" x14ac:dyDescent="0.3">
      <c r="B16" t="s">
        <v>2</v>
      </c>
      <c r="C16" s="37">
        <f ca="1">+C5*(C6/31.1035)*(C8/C9)</f>
        <v>56790177.45960544</v>
      </c>
      <c r="D16" t="s">
        <v>0</v>
      </c>
      <c r="F16" s="63">
        <v>11</v>
      </c>
      <c r="G16" s="66">
        <v>0.88992550525967062</v>
      </c>
      <c r="H16" s="67">
        <v>1298.4429303001498</v>
      </c>
      <c r="I16" s="66">
        <v>0.73255146025535656</v>
      </c>
      <c r="J16" s="66">
        <v>1.7622395594152114</v>
      </c>
      <c r="K16" s="70">
        <v>12.940971444487921</v>
      </c>
    </row>
    <row r="17" spans="2:11" x14ac:dyDescent="0.3">
      <c r="C17" s="41"/>
      <c r="F17" s="63">
        <v>12</v>
      </c>
      <c r="G17" s="66">
        <v>0.90141932324156604</v>
      </c>
      <c r="H17" s="67">
        <v>1185.4746040057721</v>
      </c>
      <c r="I17" s="66">
        <v>1.1293668674940094</v>
      </c>
      <c r="J17" s="66">
        <v>1.6500885479107317</v>
      </c>
      <c r="K17" s="70">
        <v>5.3861104592523281</v>
      </c>
    </row>
    <row r="18" spans="2:11" x14ac:dyDescent="0.3">
      <c r="B18" s="4" t="s">
        <v>1</v>
      </c>
      <c r="C18" s="20">
        <f ca="1">+C16-C14</f>
        <v>-3053309.4098460823</v>
      </c>
      <c r="D18" t="s">
        <v>0</v>
      </c>
      <c r="F18" s="63">
        <v>13</v>
      </c>
      <c r="G18" s="66">
        <v>0.94731582384100355</v>
      </c>
      <c r="H18" s="67">
        <v>1123.9664205970087</v>
      </c>
      <c r="I18" s="66">
        <v>1.0663523102274375</v>
      </c>
      <c r="J18" s="66">
        <v>1.7670649373293856</v>
      </c>
      <c r="K18" s="70">
        <v>2.5661793077763617</v>
      </c>
    </row>
    <row r="19" spans="2:11" x14ac:dyDescent="0.3">
      <c r="F19" s="63">
        <v>14</v>
      </c>
      <c r="G19" s="66">
        <v>0.94024141176906861</v>
      </c>
      <c r="H19" s="67">
        <v>1076.4632050175044</v>
      </c>
      <c r="I19" s="66">
        <v>1.0062368256120116</v>
      </c>
      <c r="J19" s="66">
        <v>1.7111054237622036</v>
      </c>
      <c r="K19" s="70">
        <v>-2.0289992642267123</v>
      </c>
    </row>
    <row r="20" spans="2:11" x14ac:dyDescent="0.3">
      <c r="F20" s="63">
        <v>15</v>
      </c>
      <c r="G20" s="66">
        <v>0.91886221651735078</v>
      </c>
      <c r="H20" s="67">
        <v>1121.6544900472659</v>
      </c>
      <c r="I20" s="66">
        <v>1.0469484171115047</v>
      </c>
      <c r="J20" s="66">
        <v>1.6319784549433136</v>
      </c>
      <c r="K20" s="70">
        <v>-0.99541463137631858</v>
      </c>
    </row>
    <row r="21" spans="2:11" x14ac:dyDescent="0.3">
      <c r="F21" s="63">
        <v>16</v>
      </c>
      <c r="G21" s="66">
        <v>0.92745262220907509</v>
      </c>
      <c r="H21" s="67">
        <v>1357.8123035120934</v>
      </c>
      <c r="I21" s="66">
        <v>0.94440201455926043</v>
      </c>
      <c r="J21" s="66">
        <v>1.828944081198469</v>
      </c>
      <c r="K21" s="70">
        <v>19.914904453859194</v>
      </c>
    </row>
    <row r="22" spans="2:11" x14ac:dyDescent="0.3">
      <c r="F22" s="63">
        <v>17</v>
      </c>
      <c r="G22" s="66">
        <v>0.91052169768354263</v>
      </c>
      <c r="H22" s="67">
        <v>1284.6692760104902</v>
      </c>
      <c r="I22" s="66">
        <v>1.1870619722628915</v>
      </c>
      <c r="J22" s="66">
        <v>1.7321702418549356</v>
      </c>
      <c r="K22" s="70">
        <v>16.113928139234424</v>
      </c>
    </row>
    <row r="23" spans="2:11" x14ac:dyDescent="0.3">
      <c r="F23" s="63">
        <v>18</v>
      </c>
      <c r="G23" s="66">
        <v>0.89705062333101027</v>
      </c>
      <c r="H23" s="67">
        <v>1208.7227034320833</v>
      </c>
      <c r="I23" s="66">
        <v>0.97226861695769573</v>
      </c>
      <c r="J23" s="66">
        <v>1.6305064177036541</v>
      </c>
      <c r="K23" s="70">
        <v>5.4792125476185385</v>
      </c>
    </row>
    <row r="24" spans="2:11" x14ac:dyDescent="0.3">
      <c r="F24" s="63">
        <v>19</v>
      </c>
      <c r="G24" s="66">
        <v>0.90016260811032911</v>
      </c>
      <c r="H24" s="67">
        <v>1206.16291345285</v>
      </c>
      <c r="I24" s="66">
        <v>0.84901653398457022</v>
      </c>
      <c r="J24" s="66">
        <v>1.5902488556769812</v>
      </c>
      <c r="K24" s="70">
        <v>2.9782887784712391</v>
      </c>
    </row>
    <row r="25" spans="2:11" x14ac:dyDescent="0.3">
      <c r="F25" s="63">
        <v>20</v>
      </c>
      <c r="G25" s="66">
        <v>0.92902553197758386</v>
      </c>
      <c r="H25" s="67">
        <v>1095.8383246614237</v>
      </c>
      <c r="I25" s="66">
        <v>0.9830872723367281</v>
      </c>
      <c r="J25" s="66">
        <v>1.7279434281832304</v>
      </c>
      <c r="K25" s="70">
        <v>0.52087683110274374</v>
      </c>
    </row>
    <row r="26" spans="2:11" x14ac:dyDescent="0.3">
      <c r="F26" s="63">
        <v>21</v>
      </c>
      <c r="G26" s="66">
        <v>0.90919597108178363</v>
      </c>
      <c r="H26" s="67">
        <v>1117.6469417680319</v>
      </c>
      <c r="I26" s="66">
        <v>0.96936820937836821</v>
      </c>
      <c r="J26" s="66">
        <v>1.7247836258309455</v>
      </c>
      <c r="K26" s="70">
        <v>3.0697318175903261</v>
      </c>
    </row>
    <row r="27" spans="2:11" x14ac:dyDescent="0.3">
      <c r="F27" s="63">
        <v>22</v>
      </c>
      <c r="G27" s="66">
        <v>0.92224211236159692</v>
      </c>
      <c r="H27" s="67">
        <v>1189.6257895506935</v>
      </c>
      <c r="I27" s="66">
        <v>1.0118408986137462</v>
      </c>
      <c r="J27" s="66">
        <v>1.7396023831639087</v>
      </c>
      <c r="K27" s="70">
        <v>7.2295889951762859</v>
      </c>
    </row>
    <row r="28" spans="2:11" x14ac:dyDescent="0.3">
      <c r="F28" s="63">
        <v>23</v>
      </c>
      <c r="G28" s="66">
        <v>0.92759441583809799</v>
      </c>
      <c r="H28" s="67">
        <v>1177.872193955661</v>
      </c>
      <c r="I28" s="66">
        <v>0.88587024943868631</v>
      </c>
      <c r="J28" s="66">
        <v>1.7321786894940177</v>
      </c>
      <c r="K28" s="70">
        <v>5.0644690010828821</v>
      </c>
    </row>
    <row r="29" spans="2:11" x14ac:dyDescent="0.3">
      <c r="F29" s="63">
        <v>24</v>
      </c>
      <c r="G29" s="66">
        <v>0.92057489707592544</v>
      </c>
      <c r="H29" s="67">
        <v>1091.1455998344613</v>
      </c>
      <c r="I29" s="66">
        <v>0.9142440844278158</v>
      </c>
      <c r="J29" s="66">
        <v>1.5998301393764065</v>
      </c>
      <c r="K29" s="70">
        <v>-3.6879979739195781</v>
      </c>
    </row>
    <row r="30" spans="2:11" x14ac:dyDescent="0.3">
      <c r="F30" s="63">
        <v>25</v>
      </c>
      <c r="G30" s="66">
        <v>0.91008514867643109</v>
      </c>
      <c r="H30" s="67">
        <v>1275.7978662548769</v>
      </c>
      <c r="I30" s="66">
        <v>1.1886162680752215</v>
      </c>
      <c r="J30" s="66">
        <v>1.7608577399721699</v>
      </c>
      <c r="K30" s="70">
        <v>17.071395334026903</v>
      </c>
    </row>
    <row r="31" spans="2:11" x14ac:dyDescent="0.3">
      <c r="F31" s="63">
        <v>26</v>
      </c>
      <c r="G31" s="66">
        <v>0.90496789844807557</v>
      </c>
      <c r="H31" s="67">
        <v>1062.4934718800262</v>
      </c>
      <c r="I31" s="66">
        <v>1.2129656190243143</v>
      </c>
      <c r="J31" s="66">
        <v>1.5307523667941703</v>
      </c>
      <c r="K31" s="70">
        <v>-8.755798407260805</v>
      </c>
    </row>
    <row r="32" spans="2:11" x14ac:dyDescent="0.3">
      <c r="F32" s="63">
        <v>27</v>
      </c>
      <c r="G32" s="66">
        <v>0.92484803867677512</v>
      </c>
      <c r="H32" s="67">
        <v>1027.5550953294362</v>
      </c>
      <c r="I32" s="66">
        <v>0.93049719106948814</v>
      </c>
      <c r="J32" s="66">
        <v>1.7174770448683263</v>
      </c>
      <c r="K32" s="70">
        <v>-3.396071642862454</v>
      </c>
    </row>
    <row r="33" spans="6:11" x14ac:dyDescent="0.3">
      <c r="F33" s="63">
        <v>28</v>
      </c>
      <c r="G33" s="66">
        <v>0.91296324633203885</v>
      </c>
      <c r="H33" s="67">
        <v>1382.9991972310406</v>
      </c>
      <c r="I33" s="66">
        <v>0.9639048765813395</v>
      </c>
      <c r="J33" s="66">
        <v>1.7759867027466218</v>
      </c>
      <c r="K33" s="70">
        <v>20.720686227389983</v>
      </c>
    </row>
    <row r="34" spans="6:11" x14ac:dyDescent="0.3">
      <c r="F34" s="63">
        <v>29</v>
      </c>
      <c r="G34" s="66">
        <v>0.93207325494245874</v>
      </c>
      <c r="H34" s="67">
        <v>1230.8716306387798</v>
      </c>
      <c r="I34" s="66">
        <v>0.85331143602811033</v>
      </c>
      <c r="J34" s="66">
        <v>1.7928690655650765</v>
      </c>
      <c r="K34" s="70">
        <v>9.4893089617567963</v>
      </c>
    </row>
    <row r="35" spans="6:11" x14ac:dyDescent="0.3">
      <c r="F35" s="63">
        <v>30</v>
      </c>
      <c r="G35" s="66">
        <v>0.91531630483170334</v>
      </c>
      <c r="H35" s="67">
        <v>1297.1005562523578</v>
      </c>
      <c r="I35" s="66">
        <v>0.83204806579839685</v>
      </c>
      <c r="J35" s="66">
        <v>1.7512199578669585</v>
      </c>
      <c r="K35" s="70">
        <v>12.303761834246963</v>
      </c>
    </row>
    <row r="36" spans="6:11" x14ac:dyDescent="0.3">
      <c r="F36" s="63">
        <v>31</v>
      </c>
      <c r="G36" s="66">
        <v>0.94171966670623131</v>
      </c>
      <c r="H36" s="67">
        <v>1037.7190207886447</v>
      </c>
      <c r="I36" s="66">
        <v>1.0920891980048195</v>
      </c>
      <c r="J36" s="66">
        <v>1.6730651362547835</v>
      </c>
      <c r="K36" s="68">
        <v>-6.2536770726638213</v>
      </c>
    </row>
    <row r="37" spans="6:11" x14ac:dyDescent="0.3">
      <c r="F37" s="63">
        <v>32</v>
      </c>
      <c r="G37" s="66">
        <v>0.9053984573784718</v>
      </c>
      <c r="H37" s="67">
        <v>1240.8595167466908</v>
      </c>
      <c r="I37" s="66">
        <v>1.0626882703797838</v>
      </c>
      <c r="J37" s="66">
        <v>1.7221205624308185</v>
      </c>
      <c r="K37" s="68">
        <v>11.563874292848155</v>
      </c>
    </row>
    <row r="38" spans="6:11" x14ac:dyDescent="0.3">
      <c r="F38" s="63">
        <v>33</v>
      </c>
      <c r="G38" s="66">
        <v>0.91272905034124829</v>
      </c>
      <c r="H38" s="67">
        <v>1120.2776746088596</v>
      </c>
      <c r="I38" s="66">
        <v>1.1338893977286346</v>
      </c>
      <c r="J38" s="66">
        <v>1.5994205983835552</v>
      </c>
      <c r="K38" s="68">
        <v>-2.1366162134044768</v>
      </c>
    </row>
    <row r="39" spans="6:11" x14ac:dyDescent="0.3">
      <c r="F39" s="63">
        <v>34</v>
      </c>
      <c r="G39" s="66">
        <v>0.90220069751430643</v>
      </c>
      <c r="H39" s="67">
        <v>1212.3518009191334</v>
      </c>
      <c r="I39" s="66">
        <v>1.2329681910305723</v>
      </c>
      <c r="J39" s="66">
        <v>1.6532697027077894</v>
      </c>
      <c r="K39" s="68">
        <v>7.9237874943409565</v>
      </c>
    </row>
    <row r="40" spans="6:11" x14ac:dyDescent="0.3">
      <c r="F40" s="63">
        <v>35</v>
      </c>
      <c r="G40" s="66">
        <v>0.90813391102371754</v>
      </c>
      <c r="H40" s="67">
        <v>991.83690233271886</v>
      </c>
      <c r="I40" s="66">
        <v>1.0306479444683925</v>
      </c>
      <c r="J40" s="66">
        <v>1.7869522570577643</v>
      </c>
      <c r="K40" s="68">
        <v>-2.3218874444879813</v>
      </c>
    </row>
    <row r="41" spans="6:11" x14ac:dyDescent="0.3">
      <c r="F41" s="63">
        <v>36</v>
      </c>
      <c r="G41" s="66">
        <v>0.95777721433612617</v>
      </c>
      <c r="H41" s="67">
        <v>1182.7410845556283</v>
      </c>
      <c r="I41" s="66">
        <v>1.1357689260062873</v>
      </c>
      <c r="J41" s="66">
        <v>1.7691340489449821</v>
      </c>
      <c r="K41" s="68">
        <v>5.9499887537913621</v>
      </c>
    </row>
    <row r="42" spans="6:11" x14ac:dyDescent="0.3">
      <c r="F42" s="63">
        <v>37</v>
      </c>
      <c r="G42" s="66">
        <v>0.90751885438767987</v>
      </c>
      <c r="H42" s="67">
        <v>1051.9132216836467</v>
      </c>
      <c r="I42" s="66">
        <v>1.0720525076079168</v>
      </c>
      <c r="J42" s="66">
        <v>1.6548864405930344</v>
      </c>
      <c r="K42" s="68">
        <v>-3.5685275210378764</v>
      </c>
    </row>
    <row r="43" spans="6:11" x14ac:dyDescent="0.3">
      <c r="F43" s="63">
        <v>38</v>
      </c>
      <c r="G43" s="66">
        <v>0.89996828376825533</v>
      </c>
      <c r="H43" s="67">
        <v>1246.3244669439478</v>
      </c>
      <c r="I43" s="66">
        <v>0.88812264032573462</v>
      </c>
      <c r="J43" s="66">
        <v>1.5766017334849485</v>
      </c>
      <c r="K43" s="68">
        <v>4.6153009130003975</v>
      </c>
    </row>
    <row r="44" spans="6:11" x14ac:dyDescent="0.3">
      <c r="F44" s="63">
        <v>39</v>
      </c>
      <c r="G44" s="66">
        <v>0.88524302790667031</v>
      </c>
      <c r="H44" s="67">
        <v>1118.7417937211796</v>
      </c>
      <c r="I44" s="66">
        <v>0.95636394608486719</v>
      </c>
      <c r="J44" s="66">
        <v>1.7511773013662564</v>
      </c>
      <c r="K44" s="68">
        <v>5.8837222561894134</v>
      </c>
    </row>
    <row r="45" spans="6:11" x14ac:dyDescent="0.3">
      <c r="F45" s="63">
        <v>40</v>
      </c>
      <c r="G45" s="66">
        <v>0.93743337940183935</v>
      </c>
      <c r="H45" s="67">
        <v>1221.5280786359738</v>
      </c>
      <c r="I45" s="66">
        <v>0.95440143063854022</v>
      </c>
      <c r="J45" s="66">
        <v>1.7872922345587792</v>
      </c>
      <c r="K45" s="68">
        <v>9.4267729441034422</v>
      </c>
    </row>
    <row r="46" spans="6:11" x14ac:dyDescent="0.3">
      <c r="F46" s="63">
        <v>41</v>
      </c>
      <c r="G46" s="66">
        <v>0.94766977468546354</v>
      </c>
      <c r="H46" s="67">
        <v>1210.0037434253734</v>
      </c>
      <c r="I46" s="66">
        <v>1.0950989879934205</v>
      </c>
      <c r="J46" s="66">
        <v>1.7322872701925289</v>
      </c>
      <c r="K46" s="68">
        <v>6.6927866040561348</v>
      </c>
    </row>
    <row r="47" spans="6:11" x14ac:dyDescent="0.3">
      <c r="F47" s="63">
        <v>42</v>
      </c>
      <c r="G47" s="66">
        <v>0.95603742768898248</v>
      </c>
      <c r="H47" s="67">
        <v>1065.9347063943733</v>
      </c>
      <c r="I47" s="66">
        <v>1.0401997298523677</v>
      </c>
      <c r="J47" s="66">
        <v>1.7299674059272216</v>
      </c>
      <c r="K47" s="68">
        <v>-3.1068351790029332</v>
      </c>
    </row>
    <row r="48" spans="6:11" x14ac:dyDescent="0.3">
      <c r="F48" s="63">
        <v>43</v>
      </c>
      <c r="G48" s="66">
        <v>0.92158334263003183</v>
      </c>
      <c r="H48" s="67">
        <v>1194.805273735356</v>
      </c>
      <c r="I48" s="66">
        <v>0.94487571691471894</v>
      </c>
      <c r="J48" s="66">
        <v>1.5616572228271752</v>
      </c>
      <c r="K48" s="68">
        <v>8.8536096048295501E-2</v>
      </c>
    </row>
    <row r="49" spans="6:11" x14ac:dyDescent="0.3">
      <c r="F49" s="63">
        <v>44</v>
      </c>
      <c r="G49" s="66">
        <v>0.90943525353389087</v>
      </c>
      <c r="H49" s="67">
        <v>1416.1998696153087</v>
      </c>
      <c r="I49" s="66">
        <v>1.0451160663741783</v>
      </c>
      <c r="J49" s="66">
        <v>1.514041971889019</v>
      </c>
      <c r="K49" s="68">
        <v>11.289481148616195</v>
      </c>
    </row>
    <row r="50" spans="6:11" x14ac:dyDescent="0.3">
      <c r="F50" s="63">
        <v>45</v>
      </c>
      <c r="G50" s="66">
        <v>0.92661032641162011</v>
      </c>
      <c r="H50" s="67">
        <v>1194.5781808896911</v>
      </c>
      <c r="I50" s="66">
        <v>0.929192112210112</v>
      </c>
      <c r="J50" s="66">
        <v>1.8306726727083411</v>
      </c>
      <c r="K50" s="68">
        <v>10.108239459518604</v>
      </c>
    </row>
    <row r="51" spans="6:11" x14ac:dyDescent="0.3">
      <c r="F51" s="63">
        <v>46</v>
      </c>
      <c r="G51" s="66">
        <v>0.90998002043340198</v>
      </c>
      <c r="H51" s="67">
        <v>1171.9743786793622</v>
      </c>
      <c r="I51" s="66">
        <v>0.85600504319303317</v>
      </c>
      <c r="J51" s="66">
        <v>1.6082473913295894</v>
      </c>
      <c r="K51" s="68">
        <v>1.3637832421237976</v>
      </c>
    </row>
    <row r="52" spans="6:11" x14ac:dyDescent="0.3">
      <c r="F52" s="63">
        <v>47</v>
      </c>
      <c r="G52" s="66">
        <v>0.91072258626604052</v>
      </c>
      <c r="H52" s="67">
        <v>1156.2769011118739</v>
      </c>
      <c r="I52" s="66">
        <v>1.0519348969063798</v>
      </c>
      <c r="J52" s="66">
        <v>1.5028754608097696</v>
      </c>
      <c r="K52" s="68">
        <v>-3.8432911142471879</v>
      </c>
    </row>
    <row r="53" spans="6:11" x14ac:dyDescent="0.3">
      <c r="F53" s="63">
        <v>48</v>
      </c>
      <c r="G53" s="66">
        <v>0.89733601141787023</v>
      </c>
      <c r="H53" s="67">
        <v>1196.513939323449</v>
      </c>
      <c r="I53" s="66">
        <v>1.1066819373791994</v>
      </c>
      <c r="J53" s="66">
        <v>1.6417490400105712</v>
      </c>
      <c r="K53" s="68">
        <v>5.9559058820652515</v>
      </c>
    </row>
    <row r="54" spans="6:11" x14ac:dyDescent="0.3">
      <c r="F54" s="63">
        <v>49</v>
      </c>
      <c r="G54" s="66">
        <v>0.9066339968789805</v>
      </c>
      <c r="H54" s="67">
        <v>1148.0705790489208</v>
      </c>
      <c r="I54" s="66">
        <v>1.0549927737709714</v>
      </c>
      <c r="J54" s="66">
        <v>1.5734630960839895</v>
      </c>
      <c r="K54" s="68">
        <v>-0.9921674015417099</v>
      </c>
    </row>
    <row r="55" spans="6:11" x14ac:dyDescent="0.3">
      <c r="F55" s="63">
        <v>50</v>
      </c>
      <c r="G55" s="66">
        <v>0.89162006794418913</v>
      </c>
      <c r="H55" s="67">
        <v>1279.8668543146205</v>
      </c>
      <c r="I55" s="66">
        <v>1.0294709487613867</v>
      </c>
      <c r="J55" s="66">
        <v>1.6897621883986527</v>
      </c>
      <c r="K55" s="68">
        <v>13.365869896352596</v>
      </c>
    </row>
    <row r="56" spans="6:11" x14ac:dyDescent="0.3">
      <c r="F56" s="63">
        <v>51</v>
      </c>
      <c r="G56" s="66">
        <v>0.91631816542496891</v>
      </c>
      <c r="H56" s="67">
        <v>1225.3836150167506</v>
      </c>
      <c r="I56" s="66">
        <v>0.97578368298768015</v>
      </c>
      <c r="J56" s="66">
        <v>1.7123410040905567</v>
      </c>
      <c r="K56" s="68">
        <v>8.4130673228209094</v>
      </c>
    </row>
    <row r="57" spans="6:11" x14ac:dyDescent="0.3">
      <c r="F57" s="63">
        <v>52</v>
      </c>
      <c r="G57" s="66">
        <v>0.92179711746920856</v>
      </c>
      <c r="H57" s="67">
        <v>1114.0275278260826</v>
      </c>
      <c r="I57" s="66">
        <v>0.79747837531580024</v>
      </c>
      <c r="J57" s="66">
        <v>1.6503652025010396</v>
      </c>
      <c r="K57" s="68">
        <v>-0.69732318164151164</v>
      </c>
    </row>
    <row r="58" spans="6:11" x14ac:dyDescent="0.3">
      <c r="F58" s="63">
        <v>53</v>
      </c>
      <c r="G58" s="66">
        <v>0.90183246127104499</v>
      </c>
      <c r="H58" s="67">
        <v>1187.6490593578112</v>
      </c>
      <c r="I58" s="66">
        <v>0.89412153638735969</v>
      </c>
      <c r="J58" s="66">
        <v>1.977744471731339</v>
      </c>
      <c r="K58" s="68">
        <v>16.754152600202211</v>
      </c>
    </row>
    <row r="59" spans="6:11" x14ac:dyDescent="0.3">
      <c r="F59" s="63">
        <v>54</v>
      </c>
      <c r="G59" s="66">
        <v>0.89540560059794527</v>
      </c>
      <c r="H59" s="67">
        <v>1194.1934002281575</v>
      </c>
      <c r="I59" s="66">
        <v>0.94812402671325646</v>
      </c>
      <c r="J59" s="66">
        <v>1.8041511141250766</v>
      </c>
      <c r="K59" s="68">
        <v>11.719158874939195</v>
      </c>
    </row>
    <row r="60" spans="6:11" x14ac:dyDescent="0.3">
      <c r="F60" s="63">
        <v>55</v>
      </c>
      <c r="G60" s="66">
        <v>0.88944590870389961</v>
      </c>
      <c r="H60" s="67">
        <v>1265.6604680184016</v>
      </c>
      <c r="I60" s="66">
        <v>1.0234624963010677</v>
      </c>
      <c r="J60" s="66">
        <v>1.632316423990438</v>
      </c>
      <c r="K60" s="68">
        <v>9.9050848062573529</v>
      </c>
    </row>
    <row r="61" spans="6:11" x14ac:dyDescent="0.3">
      <c r="F61" s="63">
        <v>56</v>
      </c>
      <c r="G61" s="66">
        <v>0.9370510067686002</v>
      </c>
      <c r="H61" s="67">
        <v>1174.2819179033504</v>
      </c>
      <c r="I61" s="66">
        <v>0.96831660427039368</v>
      </c>
      <c r="J61" s="66">
        <v>1.8760970056837631</v>
      </c>
      <c r="K61" s="68">
        <v>10.252926516192696</v>
      </c>
    </row>
    <row r="62" spans="6:11" x14ac:dyDescent="0.3">
      <c r="F62" s="63">
        <v>57</v>
      </c>
      <c r="G62" s="66">
        <v>0.90702065571883772</v>
      </c>
      <c r="H62" s="67">
        <v>1126.8972244013232</v>
      </c>
      <c r="I62" s="66">
        <v>1.030981165340473</v>
      </c>
      <c r="J62" s="66">
        <v>1.7625042771477486</v>
      </c>
      <c r="K62" s="68">
        <v>5.5698704385208266</v>
      </c>
    </row>
    <row r="63" spans="6:11" x14ac:dyDescent="0.3">
      <c r="F63" s="63">
        <v>58</v>
      </c>
      <c r="G63" s="66">
        <v>0.89819073086513457</v>
      </c>
      <c r="H63" s="67">
        <v>1088.7052617454292</v>
      </c>
      <c r="I63" s="66">
        <v>0.94822865700426184</v>
      </c>
      <c r="J63" s="66">
        <v>1.5969134090093497</v>
      </c>
      <c r="K63" s="68">
        <v>-2.6246833049443437</v>
      </c>
    </row>
    <row r="64" spans="6:11" x14ac:dyDescent="0.3">
      <c r="F64" s="63">
        <v>59</v>
      </c>
      <c r="G64" s="66">
        <v>0.89962385918177323</v>
      </c>
      <c r="H64" s="67">
        <v>1394.430557518471</v>
      </c>
      <c r="I64" s="66">
        <v>1.0356911858082394</v>
      </c>
      <c r="J64" s="66">
        <v>1.5300550196425049</v>
      </c>
      <c r="K64" s="68">
        <v>11.650410175591693</v>
      </c>
    </row>
    <row r="65" spans="6:11" x14ac:dyDescent="0.3">
      <c r="F65" s="63">
        <v>60</v>
      </c>
      <c r="G65" s="66">
        <v>0.93435980982602118</v>
      </c>
      <c r="H65" s="67">
        <v>1125.5286058101094</v>
      </c>
      <c r="I65" s="66">
        <v>0.83833080295610707</v>
      </c>
      <c r="J65" s="66">
        <v>1.5829682295701917</v>
      </c>
      <c r="K65" s="68">
        <v>-3.0965166518513412</v>
      </c>
    </row>
    <row r="66" spans="6:11" x14ac:dyDescent="0.3">
      <c r="F66" s="63">
        <v>61</v>
      </c>
      <c r="G66" s="66">
        <v>0.93264133686806372</v>
      </c>
      <c r="H66" s="67">
        <v>1044.0004300568767</v>
      </c>
      <c r="I66" s="66">
        <v>1.1432516803926291</v>
      </c>
      <c r="J66" s="66">
        <v>1.6802889887489441</v>
      </c>
      <c r="K66" s="68">
        <v>-5.1756241175967608</v>
      </c>
    </row>
    <row r="67" spans="6:11" x14ac:dyDescent="0.3">
      <c r="F67" s="63">
        <v>62</v>
      </c>
      <c r="G67" s="66">
        <v>0.93090051551955899</v>
      </c>
      <c r="H67" s="67">
        <v>1223.3823443634963</v>
      </c>
      <c r="I67" s="66">
        <v>0.83560291518796015</v>
      </c>
      <c r="J67" s="66">
        <v>1.6045330829580529</v>
      </c>
      <c r="K67" s="68">
        <v>2.3355997348351107</v>
      </c>
    </row>
    <row r="68" spans="6:11" x14ac:dyDescent="0.3">
      <c r="F68" s="63">
        <v>63</v>
      </c>
      <c r="G68" s="66">
        <v>0.92671413526368729</v>
      </c>
      <c r="H68" s="67">
        <v>1013.3335758171385</v>
      </c>
      <c r="I68" s="66">
        <v>0.99608843957871696</v>
      </c>
      <c r="J68" s="66">
        <v>1.6322347909430575</v>
      </c>
      <c r="K68" s="68">
        <v>-7.587631466184102</v>
      </c>
    </row>
    <row r="69" spans="6:11" x14ac:dyDescent="0.3">
      <c r="F69" s="63">
        <v>64</v>
      </c>
      <c r="G69" s="66">
        <v>0.93704144582824289</v>
      </c>
      <c r="H69" s="67">
        <v>1138.6813981091716</v>
      </c>
      <c r="I69" s="66">
        <v>0.89847032393979487</v>
      </c>
      <c r="J69" s="66">
        <v>1.6659509101408092</v>
      </c>
      <c r="K69" s="68">
        <v>7.8450945650473239E-2</v>
      </c>
    </row>
    <row r="70" spans="6:11" x14ac:dyDescent="0.3">
      <c r="F70" s="63">
        <v>65</v>
      </c>
      <c r="G70" s="66">
        <v>0.92638561116386586</v>
      </c>
      <c r="H70" s="67">
        <v>1337.2459854610124</v>
      </c>
      <c r="I70" s="66">
        <v>0.96795867736758123</v>
      </c>
      <c r="J70" s="66">
        <v>1.6984412916979752</v>
      </c>
      <c r="K70" s="68">
        <v>13.381466569544017</v>
      </c>
    </row>
    <row r="71" spans="6:11" x14ac:dyDescent="0.3">
      <c r="F71" s="63">
        <v>66</v>
      </c>
      <c r="G71" s="66">
        <v>0.89474540196997931</v>
      </c>
      <c r="H71" s="67">
        <v>1306.8163770214917</v>
      </c>
      <c r="I71" s="66">
        <v>0.87084199386838634</v>
      </c>
      <c r="J71" s="66">
        <v>1.7734938971204552</v>
      </c>
      <c r="K71" s="68">
        <v>15.918125486018502</v>
      </c>
    </row>
    <row r="72" spans="6:11" x14ac:dyDescent="0.3">
      <c r="F72" s="63">
        <v>67</v>
      </c>
      <c r="G72" s="66">
        <v>0.94105007391451667</v>
      </c>
      <c r="H72" s="67">
        <v>1081.6116831083837</v>
      </c>
      <c r="I72" s="66">
        <v>0.8553687355977303</v>
      </c>
      <c r="J72" s="66">
        <v>1.690380212651114</v>
      </c>
      <c r="K72" s="68">
        <v>-2.1687250580038802</v>
      </c>
    </row>
    <row r="73" spans="6:11" x14ac:dyDescent="0.3">
      <c r="F73" s="63">
        <v>68</v>
      </c>
      <c r="G73" s="66">
        <v>0.92743476071602848</v>
      </c>
      <c r="H73" s="67">
        <v>1072.8649066977255</v>
      </c>
      <c r="I73" s="66">
        <v>1.0401678510048185</v>
      </c>
      <c r="J73" s="66">
        <v>1.8270237422585418</v>
      </c>
      <c r="K73" s="68">
        <v>3.069656926545739</v>
      </c>
    </row>
    <row r="74" spans="6:11" x14ac:dyDescent="0.3">
      <c r="F74" s="63">
        <v>69</v>
      </c>
      <c r="G74" s="66">
        <v>0.91294524956474588</v>
      </c>
      <c r="H74" s="67">
        <v>1198.5001772933579</v>
      </c>
      <c r="I74" s="66">
        <v>0.96058176187645294</v>
      </c>
      <c r="J74" s="66">
        <v>1.8749171989028841</v>
      </c>
      <c r="K74" s="68">
        <v>13.577402051145338</v>
      </c>
    </row>
    <row r="75" spans="6:11" x14ac:dyDescent="0.3">
      <c r="F75" s="63">
        <v>70</v>
      </c>
      <c r="G75" s="66">
        <v>0.93890846762791313</v>
      </c>
      <c r="H75" s="67">
        <v>1241.1139488530273</v>
      </c>
      <c r="I75" s="66">
        <v>1.1296386578230637</v>
      </c>
      <c r="J75" s="66">
        <v>1.5778550246087009</v>
      </c>
      <c r="K75" s="68">
        <v>2.3240358182748855</v>
      </c>
    </row>
    <row r="76" spans="6:11" x14ac:dyDescent="0.3">
      <c r="F76" s="63">
        <v>71</v>
      </c>
      <c r="G76" s="66">
        <v>0.8986351896363004</v>
      </c>
      <c r="H76" s="67">
        <v>1190.6041762583436</v>
      </c>
      <c r="I76" s="66">
        <v>1.0506795038384213</v>
      </c>
      <c r="J76" s="66">
        <v>1.6982454202682213</v>
      </c>
      <c r="K76" s="68">
        <v>7.7114041208814381</v>
      </c>
    </row>
    <row r="77" spans="6:11" x14ac:dyDescent="0.3">
      <c r="F77" s="63">
        <v>72</v>
      </c>
      <c r="G77" s="66">
        <v>0.92029769112934345</v>
      </c>
      <c r="H77" s="67">
        <v>1176.6211054510616</v>
      </c>
      <c r="I77" s="66">
        <v>0.9967498892167822</v>
      </c>
      <c r="J77" s="66">
        <v>1.7318281735747738</v>
      </c>
      <c r="K77" s="68">
        <v>6.1674061116203296</v>
      </c>
    </row>
    <row r="78" spans="6:11" x14ac:dyDescent="0.3">
      <c r="F78" s="63">
        <v>73</v>
      </c>
      <c r="G78" s="66">
        <v>0.92303001394797135</v>
      </c>
      <c r="H78" s="67">
        <v>1031.3763253383254</v>
      </c>
      <c r="I78" s="66">
        <v>0.78440882411114754</v>
      </c>
      <c r="J78" s="66">
        <v>1.3803791167403483</v>
      </c>
      <c r="K78" s="68">
        <v>-12.088067319607765</v>
      </c>
    </row>
    <row r="79" spans="6:11" x14ac:dyDescent="0.3">
      <c r="F79" s="63">
        <v>74</v>
      </c>
      <c r="G79" s="66">
        <v>0.92232443684652154</v>
      </c>
      <c r="H79" s="67">
        <v>1128.7435314377503</v>
      </c>
      <c r="I79" s="66">
        <v>0.89046945229652497</v>
      </c>
      <c r="J79" s="66">
        <v>1.7935865863286489</v>
      </c>
      <c r="K79" s="68">
        <v>4.9605699103599044</v>
      </c>
    </row>
    <row r="80" spans="6:11" x14ac:dyDescent="0.3">
      <c r="F80" s="63">
        <v>75</v>
      </c>
      <c r="G80" s="66">
        <v>0.92125039518549734</v>
      </c>
      <c r="H80" s="67">
        <v>1171.2570735846725</v>
      </c>
      <c r="I80" s="66">
        <v>1.0933837035219489</v>
      </c>
      <c r="J80" s="66">
        <v>1.8146118485423846</v>
      </c>
      <c r="K80" s="68">
        <v>10.030201640670761</v>
      </c>
    </row>
    <row r="81" spans="6:11" x14ac:dyDescent="0.3">
      <c r="F81" s="63">
        <v>76</v>
      </c>
      <c r="G81" s="66">
        <v>0.96964241867030343</v>
      </c>
      <c r="H81" s="67">
        <v>1290.6482264438887</v>
      </c>
      <c r="I81" s="66">
        <v>0.92710626282230768</v>
      </c>
      <c r="J81" s="66">
        <v>1.5063266331529017</v>
      </c>
      <c r="K81" s="68">
        <v>-0.49845291397973152</v>
      </c>
    </row>
    <row r="82" spans="6:11" x14ac:dyDescent="0.3">
      <c r="F82" s="63">
        <v>77</v>
      </c>
      <c r="G82" s="66">
        <v>0.90922626845941334</v>
      </c>
      <c r="H82" s="67">
        <v>1192.6515649299299</v>
      </c>
      <c r="I82" s="66">
        <v>1.041632516454658</v>
      </c>
      <c r="J82" s="66">
        <v>1.7016246444605159</v>
      </c>
      <c r="K82" s="68">
        <v>7.0437908338235911</v>
      </c>
    </row>
    <row r="83" spans="6:11" x14ac:dyDescent="0.3">
      <c r="F83" s="63">
        <v>78</v>
      </c>
      <c r="G83" s="66">
        <v>0.9516733026664671</v>
      </c>
      <c r="H83" s="67">
        <v>1204.3822621120662</v>
      </c>
      <c r="I83" s="66">
        <v>1.008844217494854</v>
      </c>
      <c r="J83" s="66">
        <v>1.6853721157743908</v>
      </c>
      <c r="K83" s="68">
        <v>3.606170561706759</v>
      </c>
    </row>
    <row r="84" spans="6:11" x14ac:dyDescent="0.3">
      <c r="F84" s="63">
        <v>79</v>
      </c>
      <c r="G84" s="66">
        <v>0.90810349198503848</v>
      </c>
      <c r="H84" s="67">
        <v>1279.8014892468527</v>
      </c>
      <c r="I84" s="66">
        <v>1.1443979594765177</v>
      </c>
      <c r="J84" s="66">
        <v>1.6239346448399694</v>
      </c>
      <c r="K84" s="68">
        <v>9.8202465953397002</v>
      </c>
    </row>
    <row r="85" spans="6:11" x14ac:dyDescent="0.3">
      <c r="F85" s="63">
        <v>80</v>
      </c>
      <c r="G85" s="66">
        <v>0.92836909056185901</v>
      </c>
      <c r="H85" s="67">
        <v>1037.1987425016291</v>
      </c>
      <c r="I85" s="66">
        <v>0.86938131535145879</v>
      </c>
      <c r="J85" s="66">
        <v>1.6098966932472101</v>
      </c>
      <c r="K85" s="68">
        <v>-6.2361423969168213</v>
      </c>
    </row>
    <row r="86" spans="6:11" x14ac:dyDescent="0.3">
      <c r="F86" s="63">
        <v>81</v>
      </c>
      <c r="G86" s="66">
        <v>0.92984467773763768</v>
      </c>
      <c r="H86" s="67">
        <v>1207.7221300126689</v>
      </c>
      <c r="I86" s="66">
        <v>1.0134169713750791</v>
      </c>
      <c r="J86" s="66">
        <v>1.7619778654634088</v>
      </c>
      <c r="K86" s="68">
        <v>8.6930603127215278</v>
      </c>
    </row>
    <row r="87" spans="6:11" x14ac:dyDescent="0.3">
      <c r="F87" s="63">
        <v>82</v>
      </c>
      <c r="G87" s="66">
        <v>0.93822871274339958</v>
      </c>
      <c r="H87" s="67">
        <v>1312.0084983100278</v>
      </c>
      <c r="I87" s="66">
        <v>1.0884756882027462</v>
      </c>
      <c r="J87" s="66">
        <v>1.6663238179526985</v>
      </c>
      <c r="K87" s="68">
        <v>10.793979792151392</v>
      </c>
    </row>
    <row r="88" spans="6:11" x14ac:dyDescent="0.3">
      <c r="F88" s="63">
        <v>83</v>
      </c>
      <c r="G88" s="66">
        <v>0.9118667095967804</v>
      </c>
      <c r="H88" s="67">
        <v>1146.8977291305782</v>
      </c>
      <c r="I88" s="66">
        <v>1.0585119563625236</v>
      </c>
      <c r="J88" s="66">
        <v>1.6312185934166255</v>
      </c>
      <c r="K88" s="68">
        <v>1.018677259107396</v>
      </c>
    </row>
    <row r="89" spans="6:11" x14ac:dyDescent="0.3">
      <c r="F89" s="63">
        <v>84</v>
      </c>
      <c r="G89" s="66">
        <v>0.93714179476921899</v>
      </c>
      <c r="H89" s="67">
        <v>1190.6087359315759</v>
      </c>
      <c r="I89" s="66">
        <v>0.98460861071090655</v>
      </c>
      <c r="J89" s="66">
        <v>1.803302389824244</v>
      </c>
      <c r="K89" s="68">
        <v>8.5252643194168058</v>
      </c>
    </row>
    <row r="90" spans="6:11" x14ac:dyDescent="0.3">
      <c r="F90" s="63">
        <v>85</v>
      </c>
      <c r="G90" s="66">
        <v>0.90025720067765824</v>
      </c>
      <c r="H90" s="67">
        <v>991.54099167785625</v>
      </c>
      <c r="I90" s="66">
        <v>0.81624956300566109</v>
      </c>
      <c r="J90" s="66">
        <v>1.7366495224878542</v>
      </c>
      <c r="K90" s="68">
        <v>-2.8601245031614453</v>
      </c>
    </row>
    <row r="91" spans="6:11" x14ac:dyDescent="0.3">
      <c r="F91" s="63">
        <v>86</v>
      </c>
      <c r="G91" s="66">
        <v>0.91765307082085124</v>
      </c>
      <c r="H91" s="67">
        <v>1134.1757316083351</v>
      </c>
      <c r="I91" s="66">
        <v>1.1011738953013983</v>
      </c>
      <c r="J91" s="66">
        <v>1.6134827410182528</v>
      </c>
      <c r="K91" s="68">
        <v>-0.97498696310119326</v>
      </c>
    </row>
    <row r="92" spans="6:11" x14ac:dyDescent="0.3">
      <c r="F92" s="63">
        <v>87</v>
      </c>
      <c r="G92" s="66">
        <v>0.92533719963823613</v>
      </c>
      <c r="H92" s="67">
        <v>1429.883493474528</v>
      </c>
      <c r="I92" s="66">
        <v>1.1544655120297866</v>
      </c>
      <c r="J92" s="66">
        <v>1.6259240276679037</v>
      </c>
      <c r="K92" s="68">
        <v>18.21483949188605</v>
      </c>
    </row>
    <row r="93" spans="6:11" x14ac:dyDescent="0.3">
      <c r="F93" s="63">
        <v>88</v>
      </c>
      <c r="G93" s="66">
        <v>0.94335500835885899</v>
      </c>
      <c r="H93" s="67">
        <v>1177.0651750225154</v>
      </c>
      <c r="I93" s="66">
        <v>0.82761010494142295</v>
      </c>
      <c r="J93" s="66">
        <v>1.8167135885031453</v>
      </c>
      <c r="K93" s="68">
        <v>6.5207607222389798</v>
      </c>
    </row>
    <row r="94" spans="6:11" x14ac:dyDescent="0.3">
      <c r="F94" s="63">
        <v>89</v>
      </c>
      <c r="G94" s="66">
        <v>0.9144235960336069</v>
      </c>
      <c r="H94" s="67">
        <v>1000.936996444877</v>
      </c>
      <c r="I94" s="66">
        <v>1.2009117668666154</v>
      </c>
      <c r="J94" s="66">
        <v>1.7078530205935487</v>
      </c>
      <c r="K94" s="68">
        <v>-5.8801339955261049</v>
      </c>
    </row>
    <row r="95" spans="6:11" x14ac:dyDescent="0.3">
      <c r="F95" s="63">
        <v>90</v>
      </c>
      <c r="G95" s="66">
        <v>0.94099779171738618</v>
      </c>
      <c r="H95" s="67">
        <v>1251.4207668793681</v>
      </c>
      <c r="I95" s="66">
        <v>1.0795505109542198</v>
      </c>
      <c r="J95" s="66">
        <v>1.5700897298976499</v>
      </c>
      <c r="K95" s="68">
        <v>2.3016648504997193</v>
      </c>
    </row>
    <row r="96" spans="6:11" x14ac:dyDescent="0.3">
      <c r="F96" s="63">
        <v>91</v>
      </c>
      <c r="G96" s="66">
        <v>0.89683509271805073</v>
      </c>
      <c r="H96" s="67">
        <v>1119.6783562827204</v>
      </c>
      <c r="I96" s="66">
        <v>0.94997853632563256</v>
      </c>
      <c r="J96" s="66">
        <v>1.6486060518370727</v>
      </c>
      <c r="K96" s="68">
        <v>1.1154094744093939</v>
      </c>
    </row>
    <row r="97" spans="6:11" x14ac:dyDescent="0.3">
      <c r="F97" s="63">
        <v>92</v>
      </c>
      <c r="G97" s="66">
        <v>0.91788496977616618</v>
      </c>
      <c r="H97" s="67">
        <v>1185.1078981769651</v>
      </c>
      <c r="I97" s="66">
        <v>0.97031255448119069</v>
      </c>
      <c r="J97" s="66">
        <v>1.6279218408640583</v>
      </c>
      <c r="K97" s="68">
        <v>2.4997426925998552</v>
      </c>
    </row>
    <row r="98" spans="6:11" x14ac:dyDescent="0.3">
      <c r="F98" s="63">
        <v>93</v>
      </c>
      <c r="G98" s="66">
        <v>0.94266004098366174</v>
      </c>
      <c r="H98" s="67">
        <v>1206.9784738265255</v>
      </c>
      <c r="I98" s="66">
        <v>1.1797339221857932</v>
      </c>
      <c r="J98" s="66">
        <v>1.9314410344955701</v>
      </c>
      <c r="K98" s="68">
        <v>17.116830227796644</v>
      </c>
    </row>
    <row r="99" spans="6:11" x14ac:dyDescent="0.3">
      <c r="F99" s="63">
        <v>94</v>
      </c>
      <c r="G99" s="66">
        <v>0.92902777147189408</v>
      </c>
      <c r="H99" s="67">
        <v>1148.2816045286183</v>
      </c>
      <c r="I99" s="66">
        <v>0.96560960839310439</v>
      </c>
      <c r="J99" s="66">
        <v>1.6122574855829863</v>
      </c>
      <c r="K99" s="68">
        <v>-0.89942335034351051</v>
      </c>
    </row>
    <row r="100" spans="6:11" x14ac:dyDescent="0.3">
      <c r="F100" s="63">
        <v>95</v>
      </c>
      <c r="G100" s="66">
        <v>0.88665968347216195</v>
      </c>
      <c r="H100" s="67">
        <v>1130.1160676752588</v>
      </c>
      <c r="I100" s="66">
        <v>1.0153874093467847</v>
      </c>
      <c r="J100" s="66">
        <v>1.6657199719415681</v>
      </c>
      <c r="K100" s="68">
        <v>3.3089716516443493</v>
      </c>
    </row>
    <row r="101" spans="6:11" x14ac:dyDescent="0.3">
      <c r="F101" s="63">
        <v>96</v>
      </c>
      <c r="G101" s="66">
        <v>0.92996708638693426</v>
      </c>
      <c r="H101" s="67">
        <v>1176.1249458772211</v>
      </c>
      <c r="I101" s="66">
        <v>0.94779651701760714</v>
      </c>
      <c r="J101" s="66">
        <v>1.8807833184237184</v>
      </c>
      <c r="K101" s="68">
        <v>10.875280760449431</v>
      </c>
    </row>
    <row r="102" spans="6:11" x14ac:dyDescent="0.3">
      <c r="F102" s="63">
        <v>97</v>
      </c>
      <c r="G102" s="66">
        <v>0.93824100927393517</v>
      </c>
      <c r="H102" s="67">
        <v>1357.4170334469823</v>
      </c>
      <c r="I102" s="66">
        <v>1.0095637441860221</v>
      </c>
      <c r="J102" s="66">
        <v>1.6989022255258412</v>
      </c>
      <c r="K102" s="68">
        <v>14.157937830553077</v>
      </c>
    </row>
    <row r="103" spans="6:11" x14ac:dyDescent="0.3">
      <c r="F103" s="63">
        <v>98</v>
      </c>
      <c r="G103" s="66">
        <v>0.90891350914657487</v>
      </c>
      <c r="H103" s="67">
        <v>1103.4939712790488</v>
      </c>
      <c r="I103" s="66">
        <v>0.84265603468343298</v>
      </c>
      <c r="J103" s="66">
        <v>1.6639825136686455</v>
      </c>
      <c r="K103" s="68">
        <v>-4.1156468404904008E-2</v>
      </c>
    </row>
    <row r="104" spans="6:11" x14ac:dyDescent="0.3">
      <c r="F104" s="63">
        <v>99</v>
      </c>
      <c r="G104" s="66">
        <v>0.93314088141412832</v>
      </c>
      <c r="H104" s="67">
        <v>1345.1629509284389</v>
      </c>
      <c r="I104" s="66">
        <v>1.1660762566691121</v>
      </c>
      <c r="J104" s="66">
        <v>1.6945367948460859</v>
      </c>
      <c r="K104" s="68">
        <v>15.784144087002561</v>
      </c>
    </row>
    <row r="105" spans="6:11" x14ac:dyDescent="0.3">
      <c r="F105" s="63">
        <v>100</v>
      </c>
      <c r="G105" s="66">
        <v>0.92532557040689078</v>
      </c>
      <c r="H105" s="67">
        <v>1252.8030087881054</v>
      </c>
      <c r="I105" s="66">
        <v>0.95508243117670988</v>
      </c>
      <c r="J105" s="66">
        <v>1.767782220633932</v>
      </c>
      <c r="K105" s="68">
        <v>11.413082714904538</v>
      </c>
    </row>
    <row r="106" spans="6:11" x14ac:dyDescent="0.3">
      <c r="F106" s="63">
        <v>101</v>
      </c>
      <c r="G106" s="66">
        <v>0.94557024483474805</v>
      </c>
      <c r="H106" s="67">
        <v>1275.083993389052</v>
      </c>
      <c r="I106" s="66">
        <v>0.96038746778840789</v>
      </c>
      <c r="J106" s="66">
        <v>1.5001589158181885</v>
      </c>
      <c r="K106" s="68">
        <v>3.7332418878160419E-2</v>
      </c>
    </row>
    <row r="107" spans="6:11" x14ac:dyDescent="0.3">
      <c r="F107" s="63">
        <v>102</v>
      </c>
      <c r="G107" s="66">
        <v>0.90529448050181205</v>
      </c>
      <c r="H107" s="67">
        <v>1142.8906095957568</v>
      </c>
      <c r="I107" s="66">
        <v>0.96279926126861037</v>
      </c>
      <c r="J107" s="66">
        <v>1.643863127556104</v>
      </c>
      <c r="K107" s="68">
        <v>1.6582551505754815</v>
      </c>
    </row>
    <row r="108" spans="6:11" x14ac:dyDescent="0.3">
      <c r="F108" s="63">
        <v>103</v>
      </c>
      <c r="G108" s="66">
        <v>0.91697190674565343</v>
      </c>
      <c r="H108" s="67">
        <v>1202.8786698052841</v>
      </c>
      <c r="I108" s="66">
        <v>1.0192169016267865</v>
      </c>
      <c r="J108" s="66">
        <v>1.6718753485434548</v>
      </c>
      <c r="K108" s="68">
        <v>5.6174920882655082</v>
      </c>
    </row>
    <row r="109" spans="6:11" x14ac:dyDescent="0.3">
      <c r="F109" s="63">
        <v>104</v>
      </c>
      <c r="G109" s="66">
        <v>0.93133276676108523</v>
      </c>
      <c r="H109" s="67">
        <v>1416.808228652211</v>
      </c>
      <c r="I109" s="66">
        <v>1.2611704405025874</v>
      </c>
      <c r="J109" s="66">
        <v>1.614015447794352</v>
      </c>
      <c r="K109" s="68">
        <v>17.582433129901514</v>
      </c>
    </row>
    <row r="110" spans="6:11" x14ac:dyDescent="0.3">
      <c r="F110" s="63">
        <v>105</v>
      </c>
      <c r="G110" s="66">
        <v>0.93974001965718779</v>
      </c>
      <c r="H110" s="67">
        <v>1311.4335041725867</v>
      </c>
      <c r="I110" s="66">
        <v>0.69716092109369854</v>
      </c>
      <c r="J110" s="66">
        <v>1.7836239586610743</v>
      </c>
      <c r="K110" s="68">
        <v>10.475729925811521</v>
      </c>
    </row>
    <row r="111" spans="6:11" x14ac:dyDescent="0.3">
      <c r="F111" s="63">
        <v>106</v>
      </c>
      <c r="G111" s="66">
        <v>0.93787221773105556</v>
      </c>
      <c r="H111" s="67">
        <v>1333.0819303270719</v>
      </c>
      <c r="I111" s="66">
        <v>1.0701435068943872</v>
      </c>
      <c r="J111" s="66">
        <v>1.8589518908200255</v>
      </c>
      <c r="K111" s="68">
        <v>21.351179087704079</v>
      </c>
    </row>
    <row r="112" spans="6:11" x14ac:dyDescent="0.3">
      <c r="F112" s="63">
        <v>107</v>
      </c>
      <c r="G112" s="66">
        <v>0.92882384700645038</v>
      </c>
      <c r="H112" s="67">
        <v>1126.715189000982</v>
      </c>
      <c r="I112" s="66">
        <v>1.0600355268727406</v>
      </c>
      <c r="J112" s="66">
        <v>1.6440127486511087</v>
      </c>
      <c r="K112" s="68">
        <v>-0.93546092677788439</v>
      </c>
    </row>
    <row r="113" spans="6:11" x14ac:dyDescent="0.3">
      <c r="F113" s="63">
        <v>108</v>
      </c>
      <c r="G113" s="66">
        <v>0.93321756704586678</v>
      </c>
      <c r="H113" s="67">
        <v>1162.7829937781341</v>
      </c>
      <c r="I113" s="66">
        <v>1.1009373402993778</v>
      </c>
      <c r="J113" s="66">
        <v>1.8145083389591299</v>
      </c>
      <c r="K113" s="68">
        <v>8.4645135649467864</v>
      </c>
    </row>
    <row r="114" spans="6:11" x14ac:dyDescent="0.3">
      <c r="F114" s="63">
        <v>109</v>
      </c>
      <c r="G114" s="66">
        <v>0.89839869249924798</v>
      </c>
      <c r="H114" s="67">
        <v>1295.1855566978588</v>
      </c>
      <c r="I114" s="66">
        <v>0.93851130966251106</v>
      </c>
      <c r="J114" s="66">
        <v>1.6506353323272898</v>
      </c>
      <c r="K114" s="68">
        <v>10.800042198278748</v>
      </c>
    </row>
    <row r="115" spans="6:11" x14ac:dyDescent="0.3">
      <c r="F115" s="63">
        <v>110</v>
      </c>
      <c r="G115" s="66">
        <v>0.9024741832818699</v>
      </c>
      <c r="H115" s="67">
        <v>1410.792271182881</v>
      </c>
      <c r="I115" s="66">
        <v>1.112521297116801</v>
      </c>
      <c r="J115" s="66">
        <v>1.7122505088041531</v>
      </c>
      <c r="K115" s="68">
        <v>23.426388411067425</v>
      </c>
    </row>
    <row r="116" spans="6:11" x14ac:dyDescent="0.3">
      <c r="F116" s="63">
        <v>111</v>
      </c>
      <c r="G116" s="66">
        <v>0.8843302768522463</v>
      </c>
      <c r="H116" s="67">
        <v>1228.1254614861593</v>
      </c>
      <c r="I116" s="66">
        <v>1.0377471145081743</v>
      </c>
      <c r="J116" s="66">
        <v>1.6477996187658981</v>
      </c>
      <c r="K116" s="68">
        <v>8.8974695750499073</v>
      </c>
    </row>
    <row r="117" spans="6:11" x14ac:dyDescent="0.3">
      <c r="F117" s="63">
        <v>112</v>
      </c>
      <c r="G117" s="66">
        <v>0.93018092870470559</v>
      </c>
      <c r="H117" s="67">
        <v>1326.0776040411845</v>
      </c>
      <c r="I117" s="66">
        <v>0.97560542230279246</v>
      </c>
      <c r="J117" s="66">
        <v>1.6988674132660735</v>
      </c>
      <c r="K117" s="68">
        <v>12.552815969943985</v>
      </c>
    </row>
    <row r="118" spans="6:11" x14ac:dyDescent="0.3">
      <c r="F118" s="63">
        <v>113</v>
      </c>
      <c r="G118" s="66">
        <v>0.92274480020456451</v>
      </c>
      <c r="H118" s="67">
        <v>1066.2171437335733</v>
      </c>
      <c r="I118" s="66">
        <v>1.0506774466987931</v>
      </c>
      <c r="J118" s="66">
        <v>1.7700940281906716</v>
      </c>
      <c r="K118" s="68">
        <v>0.79681661260467773</v>
      </c>
    </row>
    <row r="119" spans="6:11" x14ac:dyDescent="0.3">
      <c r="F119" s="63">
        <v>114</v>
      </c>
      <c r="G119" s="66">
        <v>0.94751352983609316</v>
      </c>
      <c r="H119" s="67">
        <v>1184.5274392956314</v>
      </c>
      <c r="I119" s="66">
        <v>1.0431464433251949</v>
      </c>
      <c r="J119" s="66">
        <v>1.7331553154091024</v>
      </c>
      <c r="K119" s="68">
        <v>4.8618081426915225</v>
      </c>
    </row>
    <row r="120" spans="6:11" x14ac:dyDescent="0.3">
      <c r="F120" s="63">
        <v>115</v>
      </c>
      <c r="G120" s="66">
        <v>0.89822991713832256</v>
      </c>
      <c r="H120" s="67">
        <v>1397.653135216382</v>
      </c>
      <c r="I120" s="66">
        <v>0.95154593533293119</v>
      </c>
      <c r="J120" s="66">
        <v>1.7492077795868839</v>
      </c>
      <c r="K120" s="68">
        <v>21.41668024954954</v>
      </c>
    </row>
    <row r="121" spans="6:11" x14ac:dyDescent="0.3">
      <c r="F121" s="63">
        <v>116</v>
      </c>
      <c r="G121" s="66">
        <v>0.87793889885468346</v>
      </c>
      <c r="H121" s="67">
        <v>1291.7830352784408</v>
      </c>
      <c r="I121" s="66">
        <v>0.95779208795140391</v>
      </c>
      <c r="J121" s="66">
        <v>1.6863574691450964</v>
      </c>
      <c r="K121" s="68">
        <v>14.151175914416514</v>
      </c>
    </row>
    <row r="122" spans="6:11" x14ac:dyDescent="0.3">
      <c r="F122" s="63">
        <v>117</v>
      </c>
      <c r="G122" s="66">
        <v>0.92105787505387271</v>
      </c>
      <c r="H122" s="67">
        <v>1158.1988118638078</v>
      </c>
      <c r="I122" s="66">
        <v>1.0118609620231331</v>
      </c>
      <c r="J122" s="66">
        <v>1.7888918595251746</v>
      </c>
      <c r="K122" s="68">
        <v>7.4089459220408127</v>
      </c>
    </row>
    <row r="123" spans="6:11" x14ac:dyDescent="0.3">
      <c r="F123" s="63">
        <v>118</v>
      </c>
      <c r="G123" s="66">
        <v>0.9279139371812607</v>
      </c>
      <c r="H123" s="67">
        <v>1211.0242020805049</v>
      </c>
      <c r="I123" s="66">
        <v>1.0448418979791121</v>
      </c>
      <c r="J123" s="66">
        <v>1.6040259193123276</v>
      </c>
      <c r="K123" s="68">
        <v>2.4083469675462843</v>
      </c>
    </row>
    <row r="124" spans="6:11" x14ac:dyDescent="0.3">
      <c r="F124" s="63">
        <v>119</v>
      </c>
      <c r="G124" s="66">
        <v>0.93299330217832854</v>
      </c>
      <c r="H124" s="67">
        <v>1395.5782784138196</v>
      </c>
      <c r="I124" s="66">
        <v>1.0961173209333226</v>
      </c>
      <c r="J124" s="66">
        <v>1.5851109020165537</v>
      </c>
      <c r="K124" s="68">
        <v>12.309425704564497</v>
      </c>
    </row>
    <row r="125" spans="6:11" x14ac:dyDescent="0.3">
      <c r="F125" s="63">
        <v>120</v>
      </c>
      <c r="G125" s="66">
        <v>0.92206525973198983</v>
      </c>
      <c r="H125" s="67">
        <v>1135.9163684825094</v>
      </c>
      <c r="I125" s="66">
        <v>1.0024147354979267</v>
      </c>
      <c r="J125" s="66">
        <v>1.5410606593202987</v>
      </c>
      <c r="K125" s="68">
        <v>-3.9722891853768454</v>
      </c>
    </row>
    <row r="126" spans="6:11" x14ac:dyDescent="0.3">
      <c r="F126" s="63">
        <v>121</v>
      </c>
      <c r="G126" s="66">
        <v>0.92179332126211688</v>
      </c>
      <c r="H126" s="67">
        <v>1184.1933208819023</v>
      </c>
      <c r="I126" s="66">
        <v>0.98425256838671715</v>
      </c>
      <c r="J126" s="66">
        <v>1.6482252140825455</v>
      </c>
      <c r="K126" s="68">
        <v>3.0279176260691134</v>
      </c>
    </row>
    <row r="127" spans="6:11" x14ac:dyDescent="0.3">
      <c r="F127" s="63">
        <v>122</v>
      </c>
      <c r="G127" s="66">
        <v>0.91067545855886289</v>
      </c>
      <c r="H127" s="67">
        <v>1277.7742522418089</v>
      </c>
      <c r="I127" s="66">
        <v>1.0088912781406276</v>
      </c>
      <c r="J127" s="66">
        <v>1.5275136586590738</v>
      </c>
      <c r="K127" s="68">
        <v>3.9422180498536976</v>
      </c>
    </row>
    <row r="128" spans="6:11" x14ac:dyDescent="0.3">
      <c r="F128" s="63">
        <v>123</v>
      </c>
      <c r="G128" s="66">
        <v>0.92944084479758582</v>
      </c>
      <c r="H128" s="67">
        <v>1106.8673708031306</v>
      </c>
      <c r="I128" s="66">
        <v>0.87054291419004104</v>
      </c>
      <c r="J128" s="66">
        <v>1.539192715077971</v>
      </c>
      <c r="K128" s="68">
        <v>-5.2816997400107901</v>
      </c>
    </row>
    <row r="129" spans="6:11" x14ac:dyDescent="0.3">
      <c r="F129" s="63">
        <v>124</v>
      </c>
      <c r="G129" s="66">
        <v>0.92477367071272842</v>
      </c>
      <c r="H129" s="67">
        <v>1263.6306851510913</v>
      </c>
      <c r="I129" s="66">
        <v>0.99724151241940928</v>
      </c>
      <c r="J129" s="66">
        <v>1.630118210751534</v>
      </c>
      <c r="K129" s="68">
        <v>6.5951982999616865</v>
      </c>
    </row>
    <row r="130" spans="6:11" x14ac:dyDescent="0.3">
      <c r="F130" s="63">
        <v>125</v>
      </c>
      <c r="G130" s="66">
        <v>0.89396816897214693</v>
      </c>
      <c r="H130" s="67">
        <v>1235.4580280635857</v>
      </c>
      <c r="I130" s="66">
        <v>0.9704937920484471</v>
      </c>
      <c r="J130" s="66">
        <v>1.6621536569549797</v>
      </c>
      <c r="K130" s="68">
        <v>8.5917330872964186</v>
      </c>
    </row>
    <row r="131" spans="6:11" x14ac:dyDescent="0.3">
      <c r="F131" s="63">
        <v>126</v>
      </c>
      <c r="G131" s="66">
        <v>0.94817429602669512</v>
      </c>
      <c r="H131" s="67">
        <v>1244.5226761744821</v>
      </c>
      <c r="I131" s="66">
        <v>0.99502789473435704</v>
      </c>
      <c r="J131" s="66">
        <v>1.6763534188962101</v>
      </c>
      <c r="K131" s="68">
        <v>5.7124169299433012</v>
      </c>
    </row>
    <row r="132" spans="6:11" x14ac:dyDescent="0.3">
      <c r="F132" s="63">
        <v>127</v>
      </c>
      <c r="G132" s="66">
        <v>0.92690023202838778</v>
      </c>
      <c r="H132" s="67">
        <v>1366.0195666027448</v>
      </c>
      <c r="I132" s="66">
        <v>0.934766153523655</v>
      </c>
      <c r="J132" s="66">
        <v>1.5796857499827499</v>
      </c>
      <c r="K132" s="68">
        <v>9.2064096174567265</v>
      </c>
    </row>
    <row r="133" spans="6:11" x14ac:dyDescent="0.3">
      <c r="F133" s="63">
        <v>128</v>
      </c>
      <c r="G133" s="66">
        <v>0.94045195208682042</v>
      </c>
      <c r="H133" s="67">
        <v>1119.095830388467</v>
      </c>
      <c r="I133" s="66">
        <v>1.012653352122272</v>
      </c>
      <c r="J133" s="66">
        <v>1.6812816088590781</v>
      </c>
      <c r="K133" s="68">
        <v>-0.6862300930589289</v>
      </c>
    </row>
    <row r="134" spans="6:11" x14ac:dyDescent="0.3">
      <c r="F134" s="63">
        <v>129</v>
      </c>
      <c r="G134" s="66">
        <v>0.91809963147632756</v>
      </c>
      <c r="H134" s="67">
        <v>986.82910840908107</v>
      </c>
      <c r="I134" s="66">
        <v>0.94519237746994189</v>
      </c>
      <c r="J134" s="66">
        <v>1.634370271954249</v>
      </c>
      <c r="K134" s="68">
        <v>-8.0532059148146651</v>
      </c>
    </row>
    <row r="135" spans="6:11" x14ac:dyDescent="0.3">
      <c r="F135" s="63">
        <v>130</v>
      </c>
      <c r="G135" s="66">
        <v>0.91387856531066469</v>
      </c>
      <c r="H135" s="67">
        <v>1159.7071087834477</v>
      </c>
      <c r="I135" s="66">
        <v>1.1859964863173487</v>
      </c>
      <c r="J135" s="66">
        <v>1.5325111218099348</v>
      </c>
      <c r="K135" s="68">
        <v>-2.935255792648539</v>
      </c>
    </row>
    <row r="136" spans="6:11" x14ac:dyDescent="0.3">
      <c r="F136" s="63">
        <v>131</v>
      </c>
      <c r="G136" s="66">
        <v>0.91216333708487796</v>
      </c>
      <c r="H136" s="67">
        <v>1160.7506450630221</v>
      </c>
      <c r="I136" s="66">
        <v>1.1824418332835251</v>
      </c>
      <c r="J136" s="66">
        <v>1.5406756175090106</v>
      </c>
      <c r="K136" s="68">
        <v>-2.3258130775634793</v>
      </c>
    </row>
    <row r="137" spans="6:11" x14ac:dyDescent="0.3">
      <c r="F137" s="63">
        <v>132</v>
      </c>
      <c r="G137" s="66">
        <v>0.95635920016067122</v>
      </c>
      <c r="H137" s="67">
        <v>1270.2139673997201</v>
      </c>
      <c r="I137" s="66">
        <v>1.0637911742407984</v>
      </c>
      <c r="J137" s="66">
        <v>1.7242061470509289</v>
      </c>
      <c r="K137" s="68">
        <v>9.1770858701818145</v>
      </c>
    </row>
    <row r="138" spans="6:11" x14ac:dyDescent="0.3">
      <c r="F138" s="63">
        <v>133</v>
      </c>
      <c r="G138" s="66">
        <v>0.88418137107919825</v>
      </c>
      <c r="H138" s="67">
        <v>950.253344348204</v>
      </c>
      <c r="I138" s="66">
        <v>1.0461617177425329</v>
      </c>
      <c r="J138" s="66">
        <v>1.7308193662456526</v>
      </c>
      <c r="K138" s="68">
        <v>-5.4343728044888522</v>
      </c>
    </row>
    <row r="139" spans="6:11" x14ac:dyDescent="0.3">
      <c r="F139" s="63">
        <v>134</v>
      </c>
      <c r="G139" s="66">
        <v>0.87804845531557896</v>
      </c>
      <c r="H139" s="67">
        <v>1096.3629049938643</v>
      </c>
      <c r="I139" s="66">
        <v>0.87604008197097671</v>
      </c>
      <c r="J139" s="66">
        <v>1.6322699337312665</v>
      </c>
      <c r="K139" s="68">
        <v>0.46144625754959884</v>
      </c>
    </row>
    <row r="140" spans="6:11" x14ac:dyDescent="0.3">
      <c r="F140" s="63">
        <v>135</v>
      </c>
      <c r="G140" s="66">
        <v>0.94121335157547503</v>
      </c>
      <c r="H140" s="67">
        <v>1329.9042812570328</v>
      </c>
      <c r="I140" s="66">
        <v>1.1583278323237944</v>
      </c>
      <c r="J140" s="66">
        <v>1.7807805564639696</v>
      </c>
      <c r="K140" s="68">
        <v>18.414160159600033</v>
      </c>
    </row>
    <row r="141" spans="6:11" x14ac:dyDescent="0.3">
      <c r="F141" s="63">
        <v>136</v>
      </c>
      <c r="G141" s="66">
        <v>0.93293887066555792</v>
      </c>
      <c r="H141" s="67">
        <v>1215.623745614879</v>
      </c>
      <c r="I141" s="66">
        <v>1.0525527401328236</v>
      </c>
      <c r="J141" s="66">
        <v>1.6979240877156185</v>
      </c>
      <c r="K141" s="68">
        <v>6.4525250741707536</v>
      </c>
    </row>
    <row r="142" spans="6:11" x14ac:dyDescent="0.3">
      <c r="F142" s="63">
        <v>137</v>
      </c>
      <c r="G142" s="66">
        <v>0.90569088211052662</v>
      </c>
      <c r="H142" s="67">
        <v>1218.2673282913286</v>
      </c>
      <c r="I142" s="66">
        <v>0.90458576147465686</v>
      </c>
      <c r="J142" s="66">
        <v>1.5899319977757389</v>
      </c>
      <c r="K142" s="68">
        <v>3.4006726880803035</v>
      </c>
    </row>
    <row r="143" spans="6:11" x14ac:dyDescent="0.3">
      <c r="F143" s="63">
        <v>138</v>
      </c>
      <c r="G143" s="66">
        <v>0.92137332233768743</v>
      </c>
      <c r="H143" s="67">
        <v>1087.0562095067673</v>
      </c>
      <c r="I143" s="66">
        <v>0.97038021332535873</v>
      </c>
      <c r="J143" s="66">
        <v>1.7578629400495178</v>
      </c>
      <c r="K143" s="68">
        <v>1.6297210230907797</v>
      </c>
    </row>
    <row r="144" spans="6:11" x14ac:dyDescent="0.3">
      <c r="F144" s="63">
        <v>139</v>
      </c>
      <c r="G144" s="66">
        <v>0.92473911027833899</v>
      </c>
      <c r="H144" s="67">
        <v>1272.6145314977382</v>
      </c>
      <c r="I144" s="66">
        <v>0.85465998522022479</v>
      </c>
      <c r="J144" s="66">
        <v>1.5980091695375638</v>
      </c>
      <c r="K144" s="68">
        <v>4.8754916388142107</v>
      </c>
    </row>
    <row r="145" spans="6:11" x14ac:dyDescent="0.3">
      <c r="F145" s="63">
        <v>140</v>
      </c>
      <c r="G145" s="66">
        <v>0.94791675787576057</v>
      </c>
      <c r="H145" s="67">
        <v>1252.2128377197446</v>
      </c>
      <c r="I145" s="66">
        <v>1.0245078229243616</v>
      </c>
      <c r="J145" s="66">
        <v>1.8221311448368631</v>
      </c>
      <c r="K145" s="68">
        <v>12.692460458315297</v>
      </c>
    </row>
    <row r="146" spans="6:11" x14ac:dyDescent="0.3">
      <c r="F146" s="63">
        <v>141</v>
      </c>
      <c r="G146" s="66">
        <v>0.91961123068476558</v>
      </c>
      <c r="H146" s="67">
        <v>1111.3637035927811</v>
      </c>
      <c r="I146" s="66">
        <v>0.84437245438294029</v>
      </c>
      <c r="J146" s="66">
        <v>1.7326438616056132</v>
      </c>
      <c r="K146" s="68">
        <v>1.9599751756166592</v>
      </c>
    </row>
    <row r="147" spans="6:11" x14ac:dyDescent="0.3">
      <c r="F147" s="63">
        <v>142</v>
      </c>
      <c r="G147" s="66">
        <v>0.93897795823245389</v>
      </c>
      <c r="H147" s="67">
        <v>1162.0524965874952</v>
      </c>
      <c r="I147" s="66">
        <v>1.0307124168690593</v>
      </c>
      <c r="J147" s="66">
        <v>1.6038817147686044</v>
      </c>
      <c r="K147" s="68">
        <v>-1.2197810498403385</v>
      </c>
    </row>
    <row r="148" spans="6:11" x14ac:dyDescent="0.3">
      <c r="F148" s="63">
        <v>143</v>
      </c>
      <c r="G148" s="66">
        <v>0.92023019124594041</v>
      </c>
      <c r="H148" s="67">
        <v>1079.6557729655608</v>
      </c>
      <c r="I148" s="66">
        <v>1.147202517050679</v>
      </c>
      <c r="J148" s="66">
        <v>1.5605053807915936</v>
      </c>
      <c r="K148" s="68">
        <v>-7.0400009334214628</v>
      </c>
    </row>
    <row r="149" spans="6:11" x14ac:dyDescent="0.3">
      <c r="F149" s="63">
        <v>144</v>
      </c>
      <c r="G149" s="66">
        <v>0.91940968878705143</v>
      </c>
      <c r="H149" s="67">
        <v>1198.9502821753633</v>
      </c>
      <c r="I149" s="66">
        <v>1.130142278922555</v>
      </c>
      <c r="J149" s="66">
        <v>1.6186628850372109</v>
      </c>
      <c r="K149" s="68">
        <v>3.2366905859311221</v>
      </c>
    </row>
    <row r="150" spans="6:11" x14ac:dyDescent="0.3">
      <c r="F150" s="63">
        <v>145</v>
      </c>
      <c r="G150" s="66">
        <v>0.92969707541790703</v>
      </c>
      <c r="H150" s="67">
        <v>1361.8217284604273</v>
      </c>
      <c r="I150" s="66">
        <v>1.1578901386640819</v>
      </c>
      <c r="J150" s="66">
        <v>1.8895109167854427</v>
      </c>
      <c r="K150" s="68">
        <v>27.772501085651889</v>
      </c>
    </row>
    <row r="151" spans="6:11" x14ac:dyDescent="0.3">
      <c r="F151" s="63">
        <v>146</v>
      </c>
      <c r="G151" s="66">
        <v>0.92450893173806026</v>
      </c>
      <c r="H151" s="67">
        <v>1125.5270920332669</v>
      </c>
      <c r="I151" s="66">
        <v>0.94347532840239212</v>
      </c>
      <c r="J151" s="66">
        <v>1.6157297928728107</v>
      </c>
      <c r="K151" s="68">
        <v>-1.6588058537811488</v>
      </c>
    </row>
    <row r="152" spans="6:11" x14ac:dyDescent="0.3">
      <c r="F152" s="63">
        <v>147</v>
      </c>
      <c r="G152" s="66">
        <v>0.91089778635631258</v>
      </c>
      <c r="H152" s="67">
        <v>1313.4340432798119</v>
      </c>
      <c r="I152" s="66">
        <v>1.032019206704933</v>
      </c>
      <c r="J152" s="66">
        <v>1.645168437105442</v>
      </c>
      <c r="K152" s="68">
        <v>11.628315982461139</v>
      </c>
    </row>
    <row r="153" spans="6:11" x14ac:dyDescent="0.3">
      <c r="F153" s="63">
        <v>148</v>
      </c>
      <c r="G153" s="66">
        <v>0.90235261412450707</v>
      </c>
      <c r="H153" s="67">
        <v>1284.4207618056721</v>
      </c>
      <c r="I153" s="66">
        <v>0.92586549401642382</v>
      </c>
      <c r="J153" s="66">
        <v>1.622996365201461</v>
      </c>
      <c r="K153" s="68">
        <v>8.5868737532107673</v>
      </c>
    </row>
    <row r="154" spans="6:11" x14ac:dyDescent="0.3">
      <c r="F154" s="63">
        <v>149</v>
      </c>
      <c r="G154" s="66">
        <v>0.89071088114347441</v>
      </c>
      <c r="H154" s="67">
        <v>1255.2580472694501</v>
      </c>
      <c r="I154" s="66">
        <v>0.85937170190977186</v>
      </c>
      <c r="J154" s="66">
        <v>1.7131691265478373</v>
      </c>
      <c r="K154" s="68">
        <v>10.847359072369464</v>
      </c>
    </row>
    <row r="155" spans="6:11" x14ac:dyDescent="0.3">
      <c r="F155" s="63">
        <v>150</v>
      </c>
      <c r="G155" s="66">
        <v>0.89276143570623012</v>
      </c>
      <c r="H155" s="67">
        <v>1165.1349910887634</v>
      </c>
      <c r="I155" s="66">
        <v>1.0435770414476249</v>
      </c>
      <c r="J155" s="66">
        <v>1.6699793006049162</v>
      </c>
      <c r="K155" s="68">
        <v>5.2927089093033821</v>
      </c>
    </row>
    <row r="156" spans="6:11" x14ac:dyDescent="0.3">
      <c r="F156" s="63">
        <v>151</v>
      </c>
      <c r="G156" s="66">
        <v>0.91082328372480015</v>
      </c>
      <c r="H156" s="67">
        <v>1204.4768270798349</v>
      </c>
      <c r="I156" s="66">
        <v>1.0200941760719129</v>
      </c>
      <c r="J156" s="66">
        <v>1.9434039645372294</v>
      </c>
      <c r="K156" s="68">
        <v>17.980455288741641</v>
      </c>
    </row>
    <row r="157" spans="6:11" x14ac:dyDescent="0.3">
      <c r="F157" s="63">
        <v>152</v>
      </c>
      <c r="G157" s="66">
        <v>0.87916060237252469</v>
      </c>
      <c r="H157" s="67">
        <v>1050.507136072775</v>
      </c>
      <c r="I157" s="66">
        <v>0.97728584581267863</v>
      </c>
      <c r="J157" s="66">
        <v>1.7830497290999499</v>
      </c>
      <c r="K157" s="68">
        <v>3.4196390173966287</v>
      </c>
    </row>
    <row r="158" spans="6:11" x14ac:dyDescent="0.3">
      <c r="F158" s="63">
        <v>153</v>
      </c>
      <c r="G158" s="66">
        <v>0.93129574304435381</v>
      </c>
      <c r="H158" s="67">
        <v>1315.5508306981817</v>
      </c>
      <c r="I158" s="66">
        <v>1.0131459940496004</v>
      </c>
      <c r="J158" s="66">
        <v>1.8855548292684619</v>
      </c>
      <c r="K158" s="68">
        <v>20.905991307324268</v>
      </c>
    </row>
    <row r="159" spans="6:11" x14ac:dyDescent="0.3">
      <c r="F159" s="63">
        <v>154</v>
      </c>
      <c r="G159" s="66">
        <v>0.89194797017709371</v>
      </c>
      <c r="H159" s="67">
        <v>1189.5249720260829</v>
      </c>
      <c r="I159" s="66">
        <v>0.95852921269354163</v>
      </c>
      <c r="J159" s="66">
        <v>1.5988364530370052</v>
      </c>
      <c r="K159" s="68">
        <v>3.4060108897230252</v>
      </c>
    </row>
    <row r="160" spans="6:11" x14ac:dyDescent="0.3">
      <c r="F160" s="63">
        <v>155</v>
      </c>
      <c r="G160" s="66">
        <v>0.91573648242734917</v>
      </c>
      <c r="H160" s="67">
        <v>1235.8084823219365</v>
      </c>
      <c r="I160" s="66">
        <v>0.90293723401433357</v>
      </c>
      <c r="J160" s="66">
        <v>1.8428140311099517</v>
      </c>
      <c r="K160" s="68">
        <v>13.504635865812384</v>
      </c>
    </row>
    <row r="161" spans="6:11" x14ac:dyDescent="0.3">
      <c r="F161" s="63">
        <v>156</v>
      </c>
      <c r="G161" s="66">
        <v>0.91787154834401019</v>
      </c>
      <c r="H161" s="67">
        <v>1161.6179446840322</v>
      </c>
      <c r="I161" s="66">
        <v>0.94390353833715956</v>
      </c>
      <c r="J161" s="66">
        <v>1.6644402335213111</v>
      </c>
      <c r="K161" s="68">
        <v>2.570861559228085</v>
      </c>
    </row>
    <row r="162" spans="6:11" x14ac:dyDescent="0.3">
      <c r="F162" s="63">
        <v>157</v>
      </c>
      <c r="G162" s="66">
        <v>0.92964330920373817</v>
      </c>
      <c r="H162" s="67">
        <v>1166.5087024601667</v>
      </c>
      <c r="I162" s="66">
        <v>0.94872034726824439</v>
      </c>
      <c r="J162" s="66">
        <v>1.7493579125409036</v>
      </c>
      <c r="K162" s="68">
        <v>5.2875989291382206</v>
      </c>
    </row>
    <row r="163" spans="6:11" x14ac:dyDescent="0.3">
      <c r="F163" s="63">
        <v>158</v>
      </c>
      <c r="G163" s="66">
        <v>0.91318518862279974</v>
      </c>
      <c r="H163" s="67">
        <v>1223.8565339055151</v>
      </c>
      <c r="I163" s="66">
        <v>1.1372763099281555</v>
      </c>
      <c r="J163" s="66">
        <v>1.7078687510072514</v>
      </c>
      <c r="K163" s="68">
        <v>9.7688333962602467</v>
      </c>
    </row>
    <row r="164" spans="6:11" x14ac:dyDescent="0.3">
      <c r="F164" s="63">
        <v>159</v>
      </c>
      <c r="G164" s="66">
        <v>0.93649809269875794</v>
      </c>
      <c r="H164" s="67">
        <v>1115.4751729769473</v>
      </c>
      <c r="I164" s="66">
        <v>0.92968955035285994</v>
      </c>
      <c r="J164" s="66">
        <v>1.6789418465343364</v>
      </c>
      <c r="K164" s="68">
        <v>-0.65512796270257978</v>
      </c>
    </row>
    <row r="165" spans="6:11" x14ac:dyDescent="0.3">
      <c r="F165" s="63">
        <v>160</v>
      </c>
      <c r="G165" s="66">
        <v>0.91982261226478179</v>
      </c>
      <c r="H165" s="67">
        <v>1168.4554698155755</v>
      </c>
      <c r="I165" s="66">
        <v>1.085974360228444</v>
      </c>
      <c r="J165" s="66">
        <v>1.7723835327973885</v>
      </c>
      <c r="K165" s="68">
        <v>8.0213596217970693</v>
      </c>
    </row>
    <row r="166" spans="6:11" x14ac:dyDescent="0.3">
      <c r="F166" s="63">
        <v>161</v>
      </c>
      <c r="G166" s="66">
        <v>0.93049410270076471</v>
      </c>
      <c r="H166" s="67">
        <v>1130.4331587256804</v>
      </c>
      <c r="I166" s="66">
        <v>1.0017790646606646</v>
      </c>
      <c r="J166" s="66">
        <v>1.5792383171045814</v>
      </c>
      <c r="K166" s="68">
        <v>-3.3223055328237114</v>
      </c>
    </row>
    <row r="167" spans="6:11" x14ac:dyDescent="0.3">
      <c r="F167" s="63">
        <v>162</v>
      </c>
      <c r="G167" s="66">
        <v>0.9268770418539356</v>
      </c>
      <c r="H167" s="67">
        <v>1277.1429587472865</v>
      </c>
      <c r="I167" s="66">
        <v>0.98264037498585699</v>
      </c>
      <c r="J167" s="66">
        <v>1.5896322970948813</v>
      </c>
      <c r="K167" s="68">
        <v>5.3273103558137267</v>
      </c>
    </row>
    <row r="168" spans="6:11" x14ac:dyDescent="0.3">
      <c r="F168" s="63">
        <v>163</v>
      </c>
      <c r="G168" s="66">
        <v>0.91733683793700094</v>
      </c>
      <c r="H168" s="67">
        <v>1033.6481326858543</v>
      </c>
      <c r="I168" s="66">
        <v>1.0706228935118549</v>
      </c>
      <c r="J168" s="66">
        <v>1.6617681586939563</v>
      </c>
      <c r="K168" s="68">
        <v>-5.1377179842935128</v>
      </c>
    </row>
    <row r="169" spans="6:11" x14ac:dyDescent="0.3">
      <c r="F169" s="63">
        <v>164</v>
      </c>
      <c r="G169" s="66">
        <v>0.89539296420335468</v>
      </c>
      <c r="H169" s="67">
        <v>1134.9182235072212</v>
      </c>
      <c r="I169" s="66">
        <v>1.0567081955682815</v>
      </c>
      <c r="J169" s="66">
        <v>1.8659823419234143</v>
      </c>
      <c r="K169" s="68">
        <v>11.667363175947369</v>
      </c>
    </row>
    <row r="170" spans="6:11" x14ac:dyDescent="0.3">
      <c r="F170" s="63">
        <v>165</v>
      </c>
      <c r="G170" s="66">
        <v>0.8970622017590677</v>
      </c>
      <c r="H170" s="67">
        <v>1224.161131028176</v>
      </c>
      <c r="I170" s="66">
        <v>1.2459635779455698</v>
      </c>
      <c r="J170" s="66">
        <v>1.7295859707477008</v>
      </c>
      <c r="K170" s="68">
        <v>13.560785599161475</v>
      </c>
    </row>
    <row r="171" spans="6:11" x14ac:dyDescent="0.3">
      <c r="F171" s="63">
        <v>166</v>
      </c>
      <c r="G171" s="66">
        <v>0.90809322489610811</v>
      </c>
      <c r="H171" s="67">
        <v>1357.3743401259358</v>
      </c>
      <c r="I171" s="66">
        <v>1.0806403412817474</v>
      </c>
      <c r="J171" s="66">
        <v>1.6143757467873852</v>
      </c>
      <c r="K171" s="68">
        <v>13.597309980447546</v>
      </c>
    </row>
    <row r="172" spans="6:11" x14ac:dyDescent="0.3">
      <c r="F172" s="63">
        <v>167</v>
      </c>
      <c r="G172" s="66">
        <v>0.98365245290834424</v>
      </c>
      <c r="H172" s="67">
        <v>1145.2361468595623</v>
      </c>
      <c r="I172" s="66">
        <v>1.0242478522398546</v>
      </c>
      <c r="J172" s="66">
        <v>1.7390066288915602</v>
      </c>
      <c r="K172" s="68">
        <v>9.69523095594719E-2</v>
      </c>
    </row>
    <row r="173" spans="6:11" x14ac:dyDescent="0.3">
      <c r="F173" s="63">
        <v>168</v>
      </c>
      <c r="G173" s="66">
        <v>0.90321229498865163</v>
      </c>
      <c r="H173" s="67">
        <v>1192.5123054581284</v>
      </c>
      <c r="I173" s="66">
        <v>1.0151742091445899</v>
      </c>
      <c r="J173" s="66">
        <v>1.5859096164514355</v>
      </c>
      <c r="K173" s="68">
        <v>2.3549038832759561</v>
      </c>
    </row>
    <row r="174" spans="6:11" x14ac:dyDescent="0.3">
      <c r="F174" s="63">
        <v>169</v>
      </c>
      <c r="G174" s="66">
        <v>0.92252712928648151</v>
      </c>
      <c r="H174" s="67">
        <v>1148.0805611112642</v>
      </c>
      <c r="I174" s="66">
        <v>1.0653810175191731</v>
      </c>
      <c r="J174" s="66">
        <v>1.6568178168233736</v>
      </c>
      <c r="K174" s="68">
        <v>1.3760803107679487</v>
      </c>
    </row>
    <row r="175" spans="6:11" x14ac:dyDescent="0.3">
      <c r="F175" s="63">
        <v>170</v>
      </c>
      <c r="G175" s="66">
        <v>0.93838793512476015</v>
      </c>
      <c r="H175" s="67">
        <v>1239.6891810911561</v>
      </c>
      <c r="I175" s="66">
        <v>0.96394502501368562</v>
      </c>
      <c r="J175" s="66">
        <v>1.6735810355117022</v>
      </c>
      <c r="K175" s="68">
        <v>5.8640138308692205</v>
      </c>
    </row>
    <row r="176" spans="6:11" x14ac:dyDescent="0.3">
      <c r="F176" s="63">
        <v>171</v>
      </c>
      <c r="G176" s="66">
        <v>0.90364733389399887</v>
      </c>
      <c r="H176" s="67">
        <v>1253.1364123196402</v>
      </c>
      <c r="I176" s="66">
        <v>0.92695205358876565</v>
      </c>
      <c r="J176" s="66">
        <v>1.5289990173174108</v>
      </c>
      <c r="K176" s="68">
        <v>2.9390241313069985</v>
      </c>
    </row>
    <row r="177" spans="6:11" x14ac:dyDescent="0.3">
      <c r="F177" s="63">
        <v>172</v>
      </c>
      <c r="G177" s="66">
        <v>0.87420445816561199</v>
      </c>
      <c r="H177" s="67">
        <v>1343.9001030253494</v>
      </c>
      <c r="I177" s="66">
        <v>1.1209118692913347</v>
      </c>
      <c r="J177" s="66">
        <v>1.6348056643429274</v>
      </c>
      <c r="K177" s="68">
        <v>17.710299399575948</v>
      </c>
    </row>
    <row r="178" spans="6:11" x14ac:dyDescent="0.3">
      <c r="F178" s="63">
        <v>173</v>
      </c>
      <c r="G178" s="66">
        <v>0.92909070767024471</v>
      </c>
      <c r="H178" s="67">
        <v>1169.2192282322285</v>
      </c>
      <c r="I178" s="66">
        <v>1.0529820494233122</v>
      </c>
      <c r="J178" s="66">
        <v>1.7700407455956897</v>
      </c>
      <c r="K178" s="68">
        <v>6.9668372340327505</v>
      </c>
    </row>
    <row r="179" spans="6:11" x14ac:dyDescent="0.3">
      <c r="F179" s="63">
        <v>174</v>
      </c>
      <c r="G179" s="66">
        <v>0.88645815015522</v>
      </c>
      <c r="H179" s="67">
        <v>1189.5073744392432</v>
      </c>
      <c r="I179" s="66">
        <v>1.0675883269126871</v>
      </c>
      <c r="J179" s="66">
        <v>1.7697855431689151</v>
      </c>
      <c r="K179" s="68">
        <v>12.119237380545124</v>
      </c>
    </row>
    <row r="180" spans="6:11" x14ac:dyDescent="0.3">
      <c r="F180" s="63">
        <v>175</v>
      </c>
      <c r="G180" s="66">
        <v>0.90422917462197683</v>
      </c>
      <c r="H180" s="67">
        <v>1376.2957957674428</v>
      </c>
      <c r="I180" s="66">
        <v>1.1787721669302706</v>
      </c>
      <c r="J180" s="66">
        <v>1.7189398700308125</v>
      </c>
      <c r="K180" s="68">
        <v>22.534796580800339</v>
      </c>
    </row>
    <row r="181" spans="6:11" x14ac:dyDescent="0.3">
      <c r="F181" s="63">
        <v>176</v>
      </c>
      <c r="G181" s="66">
        <v>0.93818080658044933</v>
      </c>
      <c r="H181" s="67">
        <v>1229.821784109547</v>
      </c>
      <c r="I181" s="66">
        <v>1.0921106124927749</v>
      </c>
      <c r="J181" s="66">
        <v>1.5787905760813958</v>
      </c>
      <c r="K181" s="68">
        <v>1.6798599667436183</v>
      </c>
    </row>
    <row r="182" spans="6:11" x14ac:dyDescent="0.3">
      <c r="F182" s="63">
        <v>177</v>
      </c>
      <c r="G182" s="66">
        <v>0.93463425500558373</v>
      </c>
      <c r="H182" s="67">
        <v>1249.0193047822552</v>
      </c>
      <c r="I182" s="66">
        <v>0.94327669174194229</v>
      </c>
      <c r="J182" s="66">
        <v>1.773572971752736</v>
      </c>
      <c r="K182" s="68">
        <v>10.566732237731509</v>
      </c>
    </row>
    <row r="183" spans="6:11" x14ac:dyDescent="0.3">
      <c r="F183" s="63">
        <v>178</v>
      </c>
      <c r="G183" s="66">
        <v>0.93704195397250312</v>
      </c>
      <c r="H183" s="67">
        <v>1240.5609577323664</v>
      </c>
      <c r="I183" s="66">
        <v>0.96632465732173722</v>
      </c>
      <c r="J183" s="66">
        <v>1.7509303613781528</v>
      </c>
      <c r="K183" s="68">
        <v>9.2070116681644549</v>
      </c>
    </row>
    <row r="184" spans="6:11" x14ac:dyDescent="0.3">
      <c r="F184" s="63">
        <v>179</v>
      </c>
      <c r="G184" s="66">
        <v>0.90489399953944005</v>
      </c>
      <c r="H184" s="67">
        <v>1086.4358214261592</v>
      </c>
      <c r="I184" s="66">
        <v>1.0756253531371318</v>
      </c>
      <c r="J184" s="66">
        <v>1.7613043583051984</v>
      </c>
      <c r="K184" s="68">
        <v>3.2138423154157998</v>
      </c>
    </row>
    <row r="185" spans="6:11" x14ac:dyDescent="0.3">
      <c r="F185" s="63">
        <v>180</v>
      </c>
      <c r="G185" s="66">
        <v>0.91601537312990877</v>
      </c>
      <c r="H185" s="67">
        <v>1199.3316170694475</v>
      </c>
      <c r="I185" s="66">
        <v>1.0032784654104505</v>
      </c>
      <c r="J185" s="66">
        <v>1.6003404128522201</v>
      </c>
      <c r="K185" s="68">
        <v>2.3735810143107252</v>
      </c>
    </row>
    <row r="186" spans="6:11" x14ac:dyDescent="0.3">
      <c r="F186" s="63">
        <v>181</v>
      </c>
      <c r="G186" s="66">
        <v>0.92334102606682189</v>
      </c>
      <c r="H186" s="67">
        <v>1203.3955455938358</v>
      </c>
      <c r="I186" s="66">
        <v>0.96565603431946789</v>
      </c>
      <c r="J186" s="66">
        <v>1.7130594467429472</v>
      </c>
      <c r="K186" s="68">
        <v>6.5481031847764779</v>
      </c>
    </row>
    <row r="187" spans="6:11" x14ac:dyDescent="0.3">
      <c r="F187" s="63">
        <v>182</v>
      </c>
      <c r="G187" s="66">
        <v>0.90638324297993578</v>
      </c>
      <c r="H187" s="67">
        <v>1145.4118023218953</v>
      </c>
      <c r="I187" s="66">
        <v>0.9976127275971326</v>
      </c>
      <c r="J187" s="66">
        <v>1.7344475999308686</v>
      </c>
      <c r="K187" s="68">
        <v>5.456526630341604</v>
      </c>
    </row>
    <row r="188" spans="6:11" x14ac:dyDescent="0.3">
      <c r="F188" s="63">
        <v>183</v>
      </c>
      <c r="G188" s="66">
        <v>0.91368668046428059</v>
      </c>
      <c r="H188" s="67">
        <v>1032.2982868487786</v>
      </c>
      <c r="I188" s="66">
        <v>0.92990631009275693</v>
      </c>
      <c r="J188" s="66">
        <v>1.5392158922907249</v>
      </c>
      <c r="K188" s="68">
        <v>-8.4518071539156505</v>
      </c>
    </row>
    <row r="189" spans="6:11" x14ac:dyDescent="0.3">
      <c r="F189" s="63">
        <v>184</v>
      </c>
      <c r="G189" s="66">
        <v>0.93615973371946382</v>
      </c>
      <c r="H189" s="67">
        <v>988.34883977465347</v>
      </c>
      <c r="I189" s="66">
        <v>0.90527966347533539</v>
      </c>
      <c r="J189" s="66">
        <v>1.7555625673937008</v>
      </c>
      <c r="K189" s="68">
        <v>-4.898312684659734</v>
      </c>
    </row>
    <row r="190" spans="6:11" x14ac:dyDescent="0.3">
      <c r="F190" s="63">
        <v>185</v>
      </c>
      <c r="G190" s="66">
        <v>0.93670460772917497</v>
      </c>
      <c r="H190" s="67">
        <v>1229.078899667835</v>
      </c>
      <c r="I190" s="66">
        <v>1.103351522576181</v>
      </c>
      <c r="J190" s="66">
        <v>1.5375449933264387</v>
      </c>
      <c r="K190" s="68">
        <v>-0.15138220735836028</v>
      </c>
    </row>
    <row r="191" spans="6:11" x14ac:dyDescent="0.3">
      <c r="F191" s="63">
        <v>186</v>
      </c>
      <c r="G191" s="66">
        <v>0.8919072067721685</v>
      </c>
      <c r="H191" s="67">
        <v>1081.1384634764006</v>
      </c>
      <c r="I191" s="66">
        <v>1.0210538082994516</v>
      </c>
      <c r="J191" s="66">
        <v>1.6698953043234839</v>
      </c>
      <c r="K191" s="68">
        <v>8.0778920422956341E-2</v>
      </c>
    </row>
    <row r="192" spans="6:11" x14ac:dyDescent="0.3">
      <c r="F192" s="63">
        <v>187</v>
      </c>
      <c r="G192" s="66">
        <v>0.87701159371370074</v>
      </c>
      <c r="H192" s="67">
        <v>1250.0046326480608</v>
      </c>
      <c r="I192" s="66">
        <v>1.0069920237539163</v>
      </c>
      <c r="J192" s="66">
        <v>1.7010899883524349</v>
      </c>
      <c r="K192" s="68">
        <v>13.042027925393381</v>
      </c>
    </row>
    <row r="193" spans="6:11" x14ac:dyDescent="0.3">
      <c r="F193" s="63">
        <v>188</v>
      </c>
      <c r="G193" s="66">
        <v>0.90081554994849378</v>
      </c>
      <c r="H193" s="67">
        <v>1175.2382152280461</v>
      </c>
      <c r="I193" s="66">
        <v>1.0491835890097228</v>
      </c>
      <c r="J193" s="66">
        <v>1.6923218319791862</v>
      </c>
      <c r="K193" s="68">
        <v>6.2788731859615297</v>
      </c>
    </row>
    <row r="194" spans="6:11" x14ac:dyDescent="0.3">
      <c r="F194" s="63">
        <v>189</v>
      </c>
      <c r="G194" s="66">
        <v>0.928235776125242</v>
      </c>
      <c r="H194" s="67">
        <v>1081.3265082679757</v>
      </c>
      <c r="I194" s="66">
        <v>1.1231062968972503</v>
      </c>
      <c r="J194" s="66">
        <v>1.6856062128826275</v>
      </c>
      <c r="K194" s="68">
        <v>-2.0986384174507111</v>
      </c>
    </row>
    <row r="195" spans="6:11" x14ac:dyDescent="0.3">
      <c r="F195" s="63">
        <v>190</v>
      </c>
      <c r="G195" s="66">
        <v>0.9097136610410177</v>
      </c>
      <c r="H195" s="67">
        <v>1190.6712080588634</v>
      </c>
      <c r="I195" s="66">
        <v>0.88750298505978786</v>
      </c>
      <c r="J195" s="66">
        <v>1.7713608958436553</v>
      </c>
      <c r="K195" s="68">
        <v>8.46609883855559</v>
      </c>
    </row>
    <row r="196" spans="6:11" x14ac:dyDescent="0.3">
      <c r="F196" s="63">
        <v>191</v>
      </c>
      <c r="G196" s="66">
        <v>0.93385866150371966</v>
      </c>
      <c r="H196" s="67">
        <v>1163.8535196474916</v>
      </c>
      <c r="I196" s="66">
        <v>0.85466525112860803</v>
      </c>
      <c r="J196" s="66">
        <v>1.6461982818066354</v>
      </c>
      <c r="K196" s="68">
        <v>0.82169990347321331</v>
      </c>
    </row>
    <row r="197" spans="6:11" x14ac:dyDescent="0.3">
      <c r="F197" s="63">
        <v>192</v>
      </c>
      <c r="G197" s="66">
        <v>0.90772667984671718</v>
      </c>
      <c r="H197" s="67">
        <v>1262.2030555649094</v>
      </c>
      <c r="I197" s="66">
        <v>0.87457047523078491</v>
      </c>
      <c r="J197" s="66">
        <v>1.7406421004882986</v>
      </c>
      <c r="K197" s="68">
        <v>11.209348555328951</v>
      </c>
    </row>
    <row r="198" spans="6:11" x14ac:dyDescent="0.3">
      <c r="F198" s="63">
        <v>193</v>
      </c>
      <c r="G198" s="66">
        <v>0.90000651280153388</v>
      </c>
      <c r="H198" s="67">
        <v>1128.9253328637751</v>
      </c>
      <c r="I198" s="66">
        <v>1.1371976818621197</v>
      </c>
      <c r="J198" s="66">
        <v>1.744477371765021</v>
      </c>
      <c r="K198" s="68">
        <v>6.0861340219211728</v>
      </c>
    </row>
    <row r="199" spans="6:11" x14ac:dyDescent="0.3">
      <c r="F199" s="63">
        <v>194</v>
      </c>
      <c r="G199" s="66">
        <v>0.91828831214416218</v>
      </c>
      <c r="H199" s="67">
        <v>1344.9839869154139</v>
      </c>
      <c r="I199" s="66">
        <v>1.1008588656838356</v>
      </c>
      <c r="J199" s="66">
        <v>1.642692956154582</v>
      </c>
      <c r="K199" s="68">
        <v>13.600483753586666</v>
      </c>
    </row>
    <row r="200" spans="6:11" x14ac:dyDescent="0.3">
      <c r="F200" s="63">
        <v>195</v>
      </c>
      <c r="G200" s="66">
        <v>0.91819338143194473</v>
      </c>
      <c r="H200" s="67">
        <v>1338.64780820737</v>
      </c>
      <c r="I200" s="66">
        <v>0.93197532601854893</v>
      </c>
      <c r="J200" s="66">
        <v>1.6987053591930943</v>
      </c>
      <c r="K200" s="68">
        <v>13.628690686722532</v>
      </c>
    </row>
    <row r="201" spans="6:11" x14ac:dyDescent="0.3">
      <c r="F201" s="63">
        <v>196</v>
      </c>
      <c r="G201" s="66">
        <v>0.95591570147713145</v>
      </c>
      <c r="H201" s="67">
        <v>1259.5575771735289</v>
      </c>
      <c r="I201" s="66">
        <v>1.0352155308937998</v>
      </c>
      <c r="J201" s="66">
        <v>1.5851229368290363</v>
      </c>
      <c r="K201" s="68">
        <v>2.2266899565498384</v>
      </c>
    </row>
    <row r="202" spans="6:11" x14ac:dyDescent="0.3">
      <c r="F202" s="63">
        <v>197</v>
      </c>
      <c r="G202" s="66">
        <v>0.91262010971732177</v>
      </c>
      <c r="H202" s="67">
        <v>1343.1013833858051</v>
      </c>
      <c r="I202" s="66">
        <v>1.031934465332865</v>
      </c>
      <c r="J202" s="66">
        <v>1.5385199768128568</v>
      </c>
      <c r="K202" s="68">
        <v>8.045847342792511</v>
      </c>
    </row>
    <row r="203" spans="6:11" x14ac:dyDescent="0.3">
      <c r="F203" s="63">
        <v>198</v>
      </c>
      <c r="G203" s="66">
        <v>0.92430901050413461</v>
      </c>
      <c r="H203" s="67">
        <v>1083.7473857428456</v>
      </c>
      <c r="I203" s="66">
        <v>1.0613944927167893</v>
      </c>
      <c r="J203" s="66">
        <v>1.8592288980813763</v>
      </c>
      <c r="K203" s="68">
        <v>5.3988006790891436</v>
      </c>
    </row>
    <row r="204" spans="6:11" x14ac:dyDescent="0.3">
      <c r="F204" s="63">
        <v>199</v>
      </c>
      <c r="G204" s="66">
        <v>0.91253332180369207</v>
      </c>
      <c r="H204" s="67">
        <v>1145.2009470711496</v>
      </c>
      <c r="I204" s="66">
        <v>0.96050940153334841</v>
      </c>
      <c r="J204" s="66">
        <v>1.6337376011194726</v>
      </c>
      <c r="K204" s="68">
        <v>0.88203734067225459</v>
      </c>
    </row>
    <row r="205" spans="6:11" x14ac:dyDescent="0.3">
      <c r="F205" s="63">
        <v>200</v>
      </c>
      <c r="G205" s="66">
        <v>0.88871181491761886</v>
      </c>
      <c r="H205" s="67">
        <v>1130.0770416156695</v>
      </c>
      <c r="I205" s="66">
        <v>1.0112059021124828</v>
      </c>
      <c r="J205" s="66">
        <v>1.7776099316070824</v>
      </c>
      <c r="K205" s="68">
        <v>7.7591885904535127</v>
      </c>
    </row>
    <row r="206" spans="6:11" x14ac:dyDescent="0.3">
      <c r="F206" s="63">
        <v>201</v>
      </c>
      <c r="G206" s="66">
        <v>0.93367479653858887</v>
      </c>
      <c r="H206" s="67">
        <v>1097.9194697985172</v>
      </c>
      <c r="I206" s="66">
        <v>1.1914596036110885</v>
      </c>
      <c r="J206" s="66">
        <v>1.7178446673171865</v>
      </c>
      <c r="K206" s="68">
        <v>-6.4860522053048014E-2</v>
      </c>
    </row>
    <row r="207" spans="6:11" x14ac:dyDescent="0.3">
      <c r="F207" s="63">
        <v>202</v>
      </c>
      <c r="G207" s="66">
        <v>0.94033944008810011</v>
      </c>
      <c r="H207" s="67">
        <v>1209.4954296823146</v>
      </c>
      <c r="I207" s="66">
        <v>1.1137355340336077</v>
      </c>
      <c r="J207" s="66">
        <v>1.8399838737250431</v>
      </c>
      <c r="K207" s="68">
        <v>12.350693006659464</v>
      </c>
    </row>
    <row r="208" spans="6:11" x14ac:dyDescent="0.3">
      <c r="F208" s="63">
        <v>203</v>
      </c>
      <c r="G208" s="66">
        <v>0.92139844297702089</v>
      </c>
      <c r="H208" s="67">
        <v>1217.7569701187026</v>
      </c>
      <c r="I208" s="66">
        <v>1.0200792234183627</v>
      </c>
      <c r="J208" s="66">
        <v>1.6055536055423323</v>
      </c>
      <c r="K208" s="68">
        <v>3.2873764903833123</v>
      </c>
    </row>
    <row r="209" spans="6:11" x14ac:dyDescent="0.3">
      <c r="F209" s="63">
        <v>204</v>
      </c>
      <c r="G209" s="66">
        <v>0.90359850554684573</v>
      </c>
      <c r="H209" s="67">
        <v>1218.8349863979602</v>
      </c>
      <c r="I209" s="66">
        <v>0.9784936698050869</v>
      </c>
      <c r="J209" s="66">
        <v>1.7282171999337732</v>
      </c>
      <c r="K209" s="68">
        <v>9.7337884284168705</v>
      </c>
    </row>
    <row r="210" spans="6:11" x14ac:dyDescent="0.3">
      <c r="F210" s="63">
        <v>205</v>
      </c>
      <c r="G210" s="66">
        <v>0.89879724099762293</v>
      </c>
      <c r="H210" s="67">
        <v>1041.6231753838019</v>
      </c>
      <c r="I210" s="66">
        <v>0.98374040314215638</v>
      </c>
      <c r="J210" s="66">
        <v>1.7647609464582907</v>
      </c>
      <c r="K210" s="68">
        <v>0.74223903038410843</v>
      </c>
    </row>
    <row r="211" spans="6:11" x14ac:dyDescent="0.3">
      <c r="F211" s="63">
        <v>206</v>
      </c>
      <c r="G211" s="66">
        <v>0.89922764674171474</v>
      </c>
      <c r="H211" s="67">
        <v>1405.5968943621733</v>
      </c>
      <c r="I211" s="66">
        <v>1.1240796053061677</v>
      </c>
      <c r="J211" s="66">
        <v>1.68068890699408</v>
      </c>
      <c r="K211" s="68">
        <v>21.878553153274833</v>
      </c>
    </row>
    <row r="212" spans="6:11" x14ac:dyDescent="0.3">
      <c r="F212" s="63">
        <v>207</v>
      </c>
      <c r="G212" s="66">
        <v>0.90781917968657122</v>
      </c>
      <c r="H212" s="67">
        <v>1095.7150987066047</v>
      </c>
      <c r="I212" s="66">
        <v>1.1002115922612026</v>
      </c>
      <c r="J212" s="66">
        <v>1.655342407594222</v>
      </c>
      <c r="K212" s="68">
        <v>-0.84082492794398966</v>
      </c>
    </row>
    <row r="213" spans="6:11" x14ac:dyDescent="0.3">
      <c r="F213" s="63">
        <v>208</v>
      </c>
      <c r="G213" s="66">
        <v>0.94032724147628677</v>
      </c>
      <c r="H213" s="67">
        <v>1160.4097437893288</v>
      </c>
      <c r="I213" s="66">
        <v>1.0793795346735258</v>
      </c>
      <c r="J213" s="66">
        <v>1.6735787592765916</v>
      </c>
      <c r="K213" s="68">
        <v>1.5113232723519952</v>
      </c>
    </row>
    <row r="214" spans="6:11" x14ac:dyDescent="0.3">
      <c r="F214" s="63">
        <v>209</v>
      </c>
      <c r="G214" s="66">
        <v>0.90198940486687251</v>
      </c>
      <c r="H214" s="67">
        <v>1219.7546140403638</v>
      </c>
      <c r="I214" s="66">
        <v>1.0163134484765259</v>
      </c>
      <c r="J214" s="66">
        <v>1.6329355596286885</v>
      </c>
      <c r="K214" s="68">
        <v>6.0933066158733666</v>
      </c>
    </row>
    <row r="215" spans="6:11" x14ac:dyDescent="0.3">
      <c r="F215" s="63">
        <v>210</v>
      </c>
      <c r="G215" s="66">
        <v>0.93361398897475523</v>
      </c>
      <c r="H215" s="67">
        <v>1125.8028517952293</v>
      </c>
      <c r="I215" s="66">
        <v>1.0287206327133753</v>
      </c>
      <c r="J215" s="66">
        <v>1.5486186964077768</v>
      </c>
      <c r="K215" s="68">
        <v>-5.103940954562411</v>
      </c>
    </row>
    <row r="216" spans="6:11" x14ac:dyDescent="0.3">
      <c r="F216" s="63">
        <v>211</v>
      </c>
      <c r="G216" s="66">
        <v>0.91497313297223126</v>
      </c>
      <c r="H216" s="67">
        <v>1189.7521271039386</v>
      </c>
      <c r="I216" s="66">
        <v>0.94095231702851634</v>
      </c>
      <c r="J216" s="66">
        <v>1.5924853400681416</v>
      </c>
      <c r="K216" s="68">
        <v>1.4824548795048444</v>
      </c>
    </row>
    <row r="217" spans="6:11" x14ac:dyDescent="0.3">
      <c r="F217" s="63">
        <v>212</v>
      </c>
      <c r="G217" s="66">
        <v>0.8910456788489981</v>
      </c>
      <c r="H217" s="67">
        <v>1189.2251959721093</v>
      </c>
      <c r="I217" s="66">
        <v>1.0936171336445211</v>
      </c>
      <c r="J217" s="66">
        <v>1.8407394779923902</v>
      </c>
      <c r="K217" s="68">
        <v>15.294747943473727</v>
      </c>
    </row>
    <row r="218" spans="6:11" x14ac:dyDescent="0.3">
      <c r="F218" s="63">
        <v>213</v>
      </c>
      <c r="G218" s="66">
        <v>0.91280659371421913</v>
      </c>
      <c r="H218" s="67">
        <v>1219.6851217620488</v>
      </c>
      <c r="I218" s="66">
        <v>0.81198445286809728</v>
      </c>
      <c r="J218" s="66">
        <v>1.6693347944443344</v>
      </c>
      <c r="K218" s="68">
        <v>5.4515556063694062</v>
      </c>
    </row>
    <row r="219" spans="6:11" x14ac:dyDescent="0.3">
      <c r="F219" s="63">
        <v>214</v>
      </c>
      <c r="G219" s="66">
        <v>0.89828831848754942</v>
      </c>
      <c r="H219" s="67">
        <v>974.9454850457538</v>
      </c>
      <c r="I219" s="66">
        <v>1.1565704012912854</v>
      </c>
      <c r="J219" s="66">
        <v>1.7585743401164564</v>
      </c>
      <c r="K219" s="68">
        <v>-4.2048995440530481</v>
      </c>
    </row>
    <row r="220" spans="6:11" x14ac:dyDescent="0.3">
      <c r="F220" s="63">
        <v>215</v>
      </c>
      <c r="G220" s="66">
        <v>0.94460629133242091</v>
      </c>
      <c r="H220" s="67">
        <v>1075.8228150334767</v>
      </c>
      <c r="I220" s="66">
        <v>0.94022515039256283</v>
      </c>
      <c r="J220" s="66">
        <v>1.7795257211649518</v>
      </c>
      <c r="K220" s="68">
        <v>0.15097893204407395</v>
      </c>
    </row>
    <row r="221" spans="6:11" x14ac:dyDescent="0.3">
      <c r="F221" s="63">
        <v>216</v>
      </c>
      <c r="G221" s="66">
        <v>0.8990979571641714</v>
      </c>
      <c r="H221" s="67">
        <v>1197.6897156323296</v>
      </c>
      <c r="I221" s="66">
        <v>0.93073732007454146</v>
      </c>
      <c r="J221" s="66">
        <v>1.6843399973103004</v>
      </c>
      <c r="K221" s="68">
        <v>6.6426308589454885</v>
      </c>
    </row>
    <row r="222" spans="6:11" x14ac:dyDescent="0.3">
      <c r="F222" s="63">
        <v>217</v>
      </c>
      <c r="G222" s="66">
        <v>0.95346631398795578</v>
      </c>
      <c r="H222" s="67">
        <v>1178.8819977278322</v>
      </c>
      <c r="I222" s="66">
        <v>0.90217861764170959</v>
      </c>
      <c r="J222" s="66">
        <v>1.8109859916355977</v>
      </c>
      <c r="K222" s="68">
        <v>6.3060247534314025</v>
      </c>
    </row>
    <row r="223" spans="6:11" x14ac:dyDescent="0.3">
      <c r="F223" s="63">
        <v>218</v>
      </c>
      <c r="G223" s="66">
        <v>0.9345346254122664</v>
      </c>
      <c r="H223" s="67">
        <v>1211.1831558320594</v>
      </c>
      <c r="I223" s="66">
        <v>1.1892948138251662</v>
      </c>
      <c r="J223" s="66">
        <v>1.7416763423303665</v>
      </c>
      <c r="K223" s="68">
        <v>9.006040737285792</v>
      </c>
    </row>
    <row r="224" spans="6:11" x14ac:dyDescent="0.3">
      <c r="F224" s="63">
        <v>219</v>
      </c>
      <c r="G224" s="66">
        <v>0.93793869137719321</v>
      </c>
      <c r="H224" s="67">
        <v>1150.6924080565548</v>
      </c>
      <c r="I224" s="66">
        <v>0.98072781762709171</v>
      </c>
      <c r="J224" s="66">
        <v>1.7151034673784902</v>
      </c>
      <c r="K224" s="68">
        <v>2.5986320978865249</v>
      </c>
    </row>
    <row r="225" spans="6:11" x14ac:dyDescent="0.3">
      <c r="F225" s="63">
        <v>220</v>
      </c>
      <c r="G225" s="66">
        <v>0.94033868811654064</v>
      </c>
      <c r="H225" s="67">
        <v>988.75564939552623</v>
      </c>
      <c r="I225" s="66">
        <v>0.91543304870383246</v>
      </c>
      <c r="J225" s="66">
        <v>1.7522149875288455</v>
      </c>
      <c r="K225" s="68">
        <v>-5.2769209612350236</v>
      </c>
    </row>
    <row r="226" spans="6:11" x14ac:dyDescent="0.3">
      <c r="F226" s="63">
        <v>221</v>
      </c>
      <c r="G226" s="66">
        <v>0.92801469111111667</v>
      </c>
      <c r="H226" s="67">
        <v>1097.4292183752718</v>
      </c>
      <c r="I226" s="66">
        <v>1.0440702113793401</v>
      </c>
      <c r="J226" s="66">
        <v>1.5532971920131275</v>
      </c>
      <c r="K226" s="68">
        <v>-6.2055366667858136</v>
      </c>
    </row>
    <row r="227" spans="6:11" x14ac:dyDescent="0.3">
      <c r="F227" s="63">
        <v>222</v>
      </c>
      <c r="G227" s="66">
        <v>0.90482975177328318</v>
      </c>
      <c r="H227" s="67">
        <v>1074.0294888724782</v>
      </c>
      <c r="I227" s="66">
        <v>0.98397156778081063</v>
      </c>
      <c r="J227" s="66">
        <v>1.6653049422149433</v>
      </c>
      <c r="K227" s="68">
        <v>-1.4241255979253278</v>
      </c>
    </row>
    <row r="228" spans="6:11" x14ac:dyDescent="0.3">
      <c r="F228" s="63">
        <v>223</v>
      </c>
      <c r="G228" s="66">
        <v>0.93352927673951414</v>
      </c>
      <c r="H228" s="67">
        <v>1211.2208488936199</v>
      </c>
      <c r="I228" s="66">
        <v>1.0859784383853837</v>
      </c>
      <c r="J228" s="66">
        <v>1.5830130902855377</v>
      </c>
      <c r="K228" s="68">
        <v>1.1234027067910581</v>
      </c>
    </row>
    <row r="229" spans="6:11" x14ac:dyDescent="0.3">
      <c r="F229" s="63">
        <v>224</v>
      </c>
      <c r="G229" s="66">
        <v>0.90247787806957702</v>
      </c>
      <c r="H229" s="67">
        <v>1372.3501721787925</v>
      </c>
      <c r="I229" s="66">
        <v>1.0230258437473696</v>
      </c>
      <c r="J229" s="66">
        <v>1.8137484160438673</v>
      </c>
      <c r="K229" s="68">
        <v>24.219084756914764</v>
      </c>
    </row>
    <row r="230" spans="6:11" x14ac:dyDescent="0.3">
      <c r="F230" s="63">
        <v>225</v>
      </c>
      <c r="G230" s="66">
        <v>0.92193691837062974</v>
      </c>
      <c r="H230" s="67">
        <v>1035.233018081924</v>
      </c>
      <c r="I230" s="66">
        <v>1.0249891939687858</v>
      </c>
      <c r="J230" s="66">
        <v>1.5227199409236194</v>
      </c>
      <c r="K230" s="68">
        <v>-10.277794484600498</v>
      </c>
    </row>
    <row r="231" spans="6:11" x14ac:dyDescent="0.3">
      <c r="F231" s="63">
        <v>226</v>
      </c>
      <c r="G231" s="66">
        <v>0.93382669660354467</v>
      </c>
      <c r="H231" s="67">
        <v>1309.5930503992104</v>
      </c>
      <c r="I231" s="66">
        <v>0.86040283009645269</v>
      </c>
      <c r="J231" s="66">
        <v>1.7046836478211493</v>
      </c>
      <c r="K231" s="68">
        <v>10.205021584920368</v>
      </c>
    </row>
    <row r="232" spans="6:11" x14ac:dyDescent="0.3">
      <c r="F232" s="63">
        <v>227</v>
      </c>
      <c r="G232" s="66">
        <v>0.90776576611410642</v>
      </c>
      <c r="H232" s="67">
        <v>1233.6712091926738</v>
      </c>
      <c r="I232" s="66">
        <v>1.0268840355729436</v>
      </c>
      <c r="J232" s="66">
        <v>1.6383913667164929</v>
      </c>
      <c r="K232" s="68">
        <v>6.7640606313037051</v>
      </c>
    </row>
    <row r="233" spans="6:11" x14ac:dyDescent="0.3">
      <c r="F233" s="63">
        <v>228</v>
      </c>
      <c r="G233" s="66">
        <v>0.91451130026410288</v>
      </c>
      <c r="H233" s="67">
        <v>1271.115508649716</v>
      </c>
      <c r="I233" s="66">
        <v>1.0951455857550141</v>
      </c>
      <c r="J233" s="66">
        <v>1.5853148769534353</v>
      </c>
      <c r="K233" s="68">
        <v>6.3998771976767035</v>
      </c>
    </row>
    <row r="234" spans="6:11" x14ac:dyDescent="0.3">
      <c r="F234" s="63">
        <v>229</v>
      </c>
      <c r="G234" s="66">
        <v>0.88963216750464713</v>
      </c>
      <c r="H234" s="67">
        <v>1134.5962865254028</v>
      </c>
      <c r="I234" s="66">
        <v>0.92145735061153378</v>
      </c>
      <c r="J234" s="66">
        <v>1.667965331244661</v>
      </c>
      <c r="K234" s="68">
        <v>3.1260670727044717</v>
      </c>
    </row>
    <row r="235" spans="6:11" x14ac:dyDescent="0.3">
      <c r="F235" s="63">
        <v>230</v>
      </c>
      <c r="G235" s="66">
        <v>0.90028381302570759</v>
      </c>
      <c r="H235" s="67">
        <v>1227.1723827015728</v>
      </c>
      <c r="I235" s="66">
        <v>0.91748786227190227</v>
      </c>
      <c r="J235" s="66">
        <v>1.6408622788876857</v>
      </c>
      <c r="K235" s="68">
        <v>6.339797380381837</v>
      </c>
    </row>
    <row r="236" spans="6:11" x14ac:dyDescent="0.3">
      <c r="F236" s="63">
        <v>231</v>
      </c>
      <c r="G236" s="66">
        <v>0.94226993867433673</v>
      </c>
      <c r="H236" s="67">
        <v>1349.2104585651789</v>
      </c>
      <c r="I236" s="66">
        <v>1.0570659966397202</v>
      </c>
      <c r="J236" s="66">
        <v>1.7568999002229584</v>
      </c>
      <c r="K236" s="68">
        <v>16.786400308731139</v>
      </c>
    </row>
    <row r="237" spans="6:11" x14ac:dyDescent="0.3">
      <c r="F237" s="63">
        <v>232</v>
      </c>
      <c r="G237" s="66">
        <v>0.92472167671797656</v>
      </c>
      <c r="H237" s="67">
        <v>1063.1529361772607</v>
      </c>
      <c r="I237" s="66">
        <v>0.98937283100128526</v>
      </c>
      <c r="J237" s="66">
        <v>1.8264375188452826</v>
      </c>
      <c r="K237" s="68">
        <v>2.4851951845056863</v>
      </c>
    </row>
    <row r="238" spans="6:11" x14ac:dyDescent="0.3">
      <c r="F238" s="63">
        <v>233</v>
      </c>
      <c r="G238" s="66">
        <v>0.88393555902381349</v>
      </c>
      <c r="H238" s="67">
        <v>1047.4995470759884</v>
      </c>
      <c r="I238" s="66">
        <v>0.90322129490281933</v>
      </c>
      <c r="J238" s="66">
        <v>1.5888823586301319</v>
      </c>
      <c r="K238" s="68">
        <v>-4.0317281811979111</v>
      </c>
    </row>
    <row r="239" spans="6:11" x14ac:dyDescent="0.3">
      <c r="F239" s="63">
        <v>234</v>
      </c>
      <c r="G239" s="66">
        <v>0.88556049261899283</v>
      </c>
      <c r="H239" s="67">
        <v>1143.0390699032832</v>
      </c>
      <c r="I239" s="66">
        <v>1.102458948162629</v>
      </c>
      <c r="J239" s="66">
        <v>1.7230556487540434</v>
      </c>
      <c r="K239" s="68">
        <v>7.1708552551910429</v>
      </c>
    </row>
    <row r="240" spans="6:11" x14ac:dyDescent="0.3">
      <c r="F240" s="63">
        <v>235</v>
      </c>
      <c r="G240" s="66">
        <v>0.91196623051282621</v>
      </c>
      <c r="H240" s="67">
        <v>1219.7464824456431</v>
      </c>
      <c r="I240" s="66">
        <v>1.1573436450946357</v>
      </c>
      <c r="J240" s="66">
        <v>1.602154328033643</v>
      </c>
      <c r="K240" s="68">
        <v>4.5075227182186248</v>
      </c>
    </row>
    <row r="241" spans="6:11" x14ac:dyDescent="0.3">
      <c r="F241" s="63">
        <v>236</v>
      </c>
      <c r="G241" s="66">
        <v>0.91778979663939975</v>
      </c>
      <c r="H241" s="67">
        <v>982.61891178368455</v>
      </c>
      <c r="I241" s="66">
        <v>1.1300850177159039</v>
      </c>
      <c r="J241" s="66">
        <v>1.6831247847765978</v>
      </c>
      <c r="K241" s="68">
        <v>-7.9828543627812643</v>
      </c>
    </row>
    <row r="242" spans="6:11" x14ac:dyDescent="0.3">
      <c r="F242" s="63">
        <v>237</v>
      </c>
      <c r="G242" s="66">
        <v>0.88423780224140724</v>
      </c>
      <c r="H242" s="67">
        <v>1227.787753729936</v>
      </c>
      <c r="I242" s="66">
        <v>1.1501245602061168</v>
      </c>
      <c r="J242" s="66">
        <v>1.4961607575812796</v>
      </c>
      <c r="K242" s="68">
        <v>2.0608055347930492</v>
      </c>
    </row>
    <row r="243" spans="6:11" x14ac:dyDescent="0.3">
      <c r="F243" s="63">
        <v>238</v>
      </c>
      <c r="G243" s="66">
        <v>0.93157902978514207</v>
      </c>
      <c r="H243" s="67">
        <v>1110.7000500415795</v>
      </c>
      <c r="I243" s="66">
        <v>0.90471008496131089</v>
      </c>
      <c r="J243" s="66">
        <v>1.479522274686071</v>
      </c>
      <c r="K243" s="68">
        <v>-7.4965394263122676</v>
      </c>
    </row>
    <row r="244" spans="6:11" x14ac:dyDescent="0.3">
      <c r="F244" s="63">
        <v>239</v>
      </c>
      <c r="G244" s="66">
        <v>0.89421852801140211</v>
      </c>
      <c r="H244" s="67">
        <v>1191.1528971992309</v>
      </c>
      <c r="I244" s="66">
        <v>1.0708510804856675</v>
      </c>
      <c r="J244" s="66">
        <v>1.4225936589648835</v>
      </c>
      <c r="K244" s="68">
        <v>-4.3637307538581194</v>
      </c>
    </row>
    <row r="245" spans="6:11" x14ac:dyDescent="0.3">
      <c r="F245" s="63">
        <v>240</v>
      </c>
      <c r="G245" s="66">
        <v>0.89210307834514324</v>
      </c>
      <c r="H245" s="67">
        <v>1116.6895833992355</v>
      </c>
      <c r="I245" s="66">
        <v>0.97946107198058019</v>
      </c>
      <c r="J245" s="66">
        <v>1.7143081712518342</v>
      </c>
      <c r="K245" s="68">
        <v>3.9097480600929111</v>
      </c>
    </row>
    <row r="246" spans="6:11" x14ac:dyDescent="0.3">
      <c r="F246" s="63">
        <v>241</v>
      </c>
      <c r="G246" s="66">
        <v>0.9197194586017251</v>
      </c>
      <c r="H246" s="67">
        <v>1238.2497684002976</v>
      </c>
      <c r="I246" s="66">
        <v>1.1273291734849602</v>
      </c>
      <c r="J246" s="66">
        <v>1.6874473380069981</v>
      </c>
      <c r="K246" s="68">
        <v>9.0662069247213299</v>
      </c>
    </row>
    <row r="247" spans="6:11" x14ac:dyDescent="0.3">
      <c r="F247" s="63">
        <v>242</v>
      </c>
      <c r="G247" s="66">
        <v>0.9336301482559981</v>
      </c>
      <c r="H247" s="67">
        <v>1224.1237451804318</v>
      </c>
      <c r="I247" s="66">
        <v>1.1775856154421036</v>
      </c>
      <c r="J247" s="66">
        <v>1.681028866135436</v>
      </c>
      <c r="K247" s="68">
        <v>6.9035753600486967</v>
      </c>
    </row>
    <row r="248" spans="6:11" x14ac:dyDescent="0.3">
      <c r="F248" s="63">
        <v>243</v>
      </c>
      <c r="G248" s="66">
        <v>0.90051235375149963</v>
      </c>
      <c r="H248" s="67">
        <v>1002.6503877976268</v>
      </c>
      <c r="I248" s="66">
        <v>0.87441042702362237</v>
      </c>
      <c r="J248" s="66">
        <v>1.7586981669790394</v>
      </c>
      <c r="K248" s="68">
        <v>-1.7866898533676117</v>
      </c>
    </row>
    <row r="249" spans="6:11" x14ac:dyDescent="0.3">
      <c r="F249" s="63">
        <v>244</v>
      </c>
      <c r="G249" s="66">
        <v>0.95607680962865949</v>
      </c>
      <c r="H249" s="67">
        <v>1271.188585959663</v>
      </c>
      <c r="I249" s="66">
        <v>1.1109994246339683</v>
      </c>
      <c r="J249" s="66">
        <v>1.4893721979968626</v>
      </c>
      <c r="K249" s="68">
        <v>-1.4814842395920902</v>
      </c>
    </row>
    <row r="250" spans="6:11" x14ac:dyDescent="0.3">
      <c r="F250" s="63">
        <v>245</v>
      </c>
      <c r="G250" s="66">
        <v>0.88973954018642631</v>
      </c>
      <c r="H250" s="67">
        <v>1357.420017819293</v>
      </c>
      <c r="I250" s="66">
        <v>1.0125532434917739</v>
      </c>
      <c r="J250" s="66">
        <v>1.6896408106935537</v>
      </c>
      <c r="K250" s="68">
        <v>18.101890667489581</v>
      </c>
    </row>
    <row r="251" spans="6:11" x14ac:dyDescent="0.3">
      <c r="F251" s="63">
        <v>246</v>
      </c>
      <c r="G251" s="66">
        <v>0.95577754839428164</v>
      </c>
      <c r="H251" s="67">
        <v>1060.3721168944764</v>
      </c>
      <c r="I251" s="66">
        <v>0.84810004825854557</v>
      </c>
      <c r="J251" s="66">
        <v>1.660514585376285</v>
      </c>
      <c r="K251" s="68">
        <v>-4.894326716790415</v>
      </c>
    </row>
    <row r="252" spans="6:11" x14ac:dyDescent="0.3">
      <c r="F252" s="63">
        <v>247</v>
      </c>
      <c r="G252" s="66">
        <v>0.92819744451735275</v>
      </c>
      <c r="H252" s="67">
        <v>1067.1387554197004</v>
      </c>
      <c r="I252" s="66">
        <v>0.96532820334249048</v>
      </c>
      <c r="J252" s="66">
        <v>1.5898736049615454</v>
      </c>
      <c r="K252" s="68">
        <v>-6.0168462055987488</v>
      </c>
    </row>
    <row r="253" spans="6:11" x14ac:dyDescent="0.3">
      <c r="F253" s="63">
        <v>248</v>
      </c>
      <c r="G253" s="66">
        <v>0.93146007619450299</v>
      </c>
      <c r="H253" s="67">
        <v>1140.7553863512996</v>
      </c>
      <c r="I253" s="66">
        <v>1.0881001990445822</v>
      </c>
      <c r="J253" s="66">
        <v>1.7285462352162719</v>
      </c>
      <c r="K253" s="68">
        <v>3.3309638999880256</v>
      </c>
    </row>
    <row r="254" spans="6:11" x14ac:dyDescent="0.3">
      <c r="F254" s="63">
        <v>249</v>
      </c>
      <c r="G254" s="66">
        <v>0.92975312367536356</v>
      </c>
      <c r="H254" s="67">
        <v>1300.4130547374305</v>
      </c>
      <c r="I254" s="66">
        <v>0.94699469206082187</v>
      </c>
      <c r="J254" s="66">
        <v>1.7495631508509235</v>
      </c>
      <c r="K254" s="68">
        <v>12.949686505270474</v>
      </c>
    </row>
    <row r="255" spans="6:11" x14ac:dyDescent="0.3">
      <c r="F255" s="63">
        <v>250</v>
      </c>
      <c r="G255" s="66">
        <v>0.92425442994734386</v>
      </c>
      <c r="H255" s="67">
        <v>1174.935034022267</v>
      </c>
      <c r="I255" s="66">
        <v>1.0200866053402613</v>
      </c>
      <c r="J255" s="66">
        <v>1.5796890652474818</v>
      </c>
      <c r="K255" s="68">
        <v>-0.44563215055206418</v>
      </c>
    </row>
    <row r="256" spans="6:11" x14ac:dyDescent="0.3">
      <c r="F256" s="63">
        <v>251</v>
      </c>
      <c r="G256" s="66">
        <v>0.91918093287780289</v>
      </c>
      <c r="H256" s="67">
        <v>1132.7028661309532</v>
      </c>
      <c r="I256" s="66">
        <v>1.0022834195027441</v>
      </c>
      <c r="J256" s="66">
        <v>1.6415821781428896</v>
      </c>
      <c r="K256" s="68">
        <v>3.8264105217881504E-2</v>
      </c>
    </row>
    <row r="257" spans="6:11" x14ac:dyDescent="0.3">
      <c r="F257" s="63">
        <v>252</v>
      </c>
      <c r="G257" s="66">
        <v>0.89909048766902033</v>
      </c>
      <c r="H257" s="67">
        <v>1127.7852078660685</v>
      </c>
      <c r="I257" s="66">
        <v>0.98936958769366168</v>
      </c>
      <c r="J257" s="66">
        <v>1.7277970420923823</v>
      </c>
      <c r="K257" s="68">
        <v>4.6299819557560982</v>
      </c>
    </row>
    <row r="258" spans="6:11" x14ac:dyDescent="0.3">
      <c r="F258" s="63">
        <v>253</v>
      </c>
      <c r="G258" s="66">
        <v>0.91405769362369549</v>
      </c>
      <c r="H258" s="67">
        <v>1149.2634268528552</v>
      </c>
      <c r="I258" s="66">
        <v>1.0699750622948683</v>
      </c>
      <c r="J258" s="66">
        <v>1.6374461917559286</v>
      </c>
      <c r="K258" s="68">
        <v>1.275124881962344</v>
      </c>
    </row>
    <row r="259" spans="6:11" x14ac:dyDescent="0.3">
      <c r="F259" s="63">
        <v>254</v>
      </c>
      <c r="G259" s="66">
        <v>0.94828888576388826</v>
      </c>
      <c r="H259" s="67">
        <v>967.29634884575535</v>
      </c>
      <c r="I259" s="66">
        <v>0.96214066131043352</v>
      </c>
      <c r="J259" s="66">
        <v>1.6026913358265928</v>
      </c>
      <c r="K259" s="68">
        <v>-11.96854557899025</v>
      </c>
    </row>
    <row r="260" spans="6:11" x14ac:dyDescent="0.3">
      <c r="F260" s="63">
        <v>255</v>
      </c>
      <c r="G260" s="66">
        <v>0.91525084645605381</v>
      </c>
      <c r="H260" s="67">
        <v>1157.1752725038893</v>
      </c>
      <c r="I260" s="66">
        <v>1.1449747231487448</v>
      </c>
      <c r="J260" s="66">
        <v>1.7343850158677652</v>
      </c>
      <c r="K260" s="68">
        <v>6.2985021035576017</v>
      </c>
    </row>
    <row r="261" spans="6:11" x14ac:dyDescent="0.3">
      <c r="F261" s="63">
        <v>256</v>
      </c>
      <c r="G261" s="66">
        <v>0.91595845982812729</v>
      </c>
      <c r="H261" s="67">
        <v>1146.6621072402559</v>
      </c>
      <c r="I261" s="66">
        <v>0.93848426786126993</v>
      </c>
      <c r="J261" s="66">
        <v>1.864054191730625</v>
      </c>
      <c r="K261" s="68">
        <v>9.4087831933593229</v>
      </c>
    </row>
    <row r="262" spans="6:11" x14ac:dyDescent="0.3">
      <c r="F262" s="63">
        <v>257</v>
      </c>
      <c r="G262" s="66">
        <v>0.94839186562319222</v>
      </c>
      <c r="H262" s="67">
        <v>1186.6404110342551</v>
      </c>
      <c r="I262" s="66">
        <v>1.0490603622438599</v>
      </c>
      <c r="J262" s="66">
        <v>1.5220999555689967</v>
      </c>
      <c r="K262" s="68">
        <v>-3.9548147250707446</v>
      </c>
    </row>
    <row r="263" spans="6:11" x14ac:dyDescent="0.3">
      <c r="F263" s="63">
        <v>258</v>
      </c>
      <c r="G263" s="66">
        <v>0.94920492611644214</v>
      </c>
      <c r="H263" s="67">
        <v>1169.5173658231465</v>
      </c>
      <c r="I263" s="66">
        <v>1.0841768813057149</v>
      </c>
      <c r="J263" s="66">
        <v>1.6665020826186194</v>
      </c>
      <c r="K263" s="68">
        <v>1.1005487537727803</v>
      </c>
    </row>
    <row r="264" spans="6:11" x14ac:dyDescent="0.3">
      <c r="F264" s="63">
        <v>259</v>
      </c>
      <c r="G264" s="66">
        <v>0.91607770036990721</v>
      </c>
      <c r="H264" s="67">
        <v>1339.6368933036222</v>
      </c>
      <c r="I264" s="66">
        <v>1.1185515599463258</v>
      </c>
      <c r="J264" s="66">
        <v>1.6139050256532721</v>
      </c>
      <c r="K264" s="68">
        <v>12.16909399937059</v>
      </c>
    </row>
    <row r="265" spans="6:11" x14ac:dyDescent="0.3">
      <c r="F265" s="63">
        <v>260</v>
      </c>
      <c r="G265" s="66">
        <v>0.94072352617879729</v>
      </c>
      <c r="H265" s="67">
        <v>1308.3111912367949</v>
      </c>
      <c r="I265" s="66">
        <v>1.1704225194609112</v>
      </c>
      <c r="J265" s="66">
        <v>1.5550075150619358</v>
      </c>
      <c r="K265" s="68">
        <v>5.3020237706162927</v>
      </c>
    </row>
    <row r="266" spans="6:11" x14ac:dyDescent="0.3">
      <c r="F266" s="63">
        <v>261</v>
      </c>
      <c r="G266" s="66">
        <v>0.91307648378905348</v>
      </c>
      <c r="H266" s="67">
        <v>1269.4323017227839</v>
      </c>
      <c r="I266" s="66">
        <v>0.94015411876799992</v>
      </c>
      <c r="J266" s="66">
        <v>1.7544908252199092</v>
      </c>
      <c r="K266" s="68">
        <v>12.619820341098874</v>
      </c>
    </row>
    <row r="267" spans="6:11" x14ac:dyDescent="0.3">
      <c r="F267" s="63">
        <v>262</v>
      </c>
      <c r="G267" s="66">
        <v>0.92766906038113051</v>
      </c>
      <c r="H267" s="67">
        <v>1281.1178335921263</v>
      </c>
      <c r="I267" s="66">
        <v>1.1376456173160576</v>
      </c>
      <c r="J267" s="66">
        <v>1.6150761054961158</v>
      </c>
      <c r="K267" s="68">
        <v>7.6336043628733901</v>
      </c>
    </row>
    <row r="268" spans="6:11" x14ac:dyDescent="0.3">
      <c r="F268" s="63">
        <v>263</v>
      </c>
      <c r="G268" s="66">
        <v>0.93655576910035143</v>
      </c>
      <c r="H268" s="67">
        <v>1523.2090024367765</v>
      </c>
      <c r="I268" s="66">
        <v>0.91332675807653541</v>
      </c>
      <c r="J268" s="66">
        <v>1.6093175543144582</v>
      </c>
      <c r="K268" s="68">
        <v>17.49095436450904</v>
      </c>
    </row>
    <row r="269" spans="6:11" x14ac:dyDescent="0.3">
      <c r="F269" s="63">
        <v>264</v>
      </c>
      <c r="G269" s="66">
        <v>0.92020576852852487</v>
      </c>
      <c r="H269" s="67">
        <v>1294.3245456171628</v>
      </c>
      <c r="I269" s="66">
        <v>0.90995983096304001</v>
      </c>
      <c r="J269" s="66">
        <v>1.8230280802869363</v>
      </c>
      <c r="K269" s="68">
        <v>15.870450678101875</v>
      </c>
    </row>
    <row r="270" spans="6:11" x14ac:dyDescent="0.3">
      <c r="F270" s="63">
        <v>265</v>
      </c>
      <c r="G270" s="66">
        <v>0.94179501641861751</v>
      </c>
      <c r="H270" s="67">
        <v>1458.9164088362343</v>
      </c>
      <c r="I270" s="66">
        <v>0.89319776635095027</v>
      </c>
      <c r="J270" s="66">
        <v>1.707230127327972</v>
      </c>
      <c r="K270" s="68">
        <v>17.88806624599658</v>
      </c>
    </row>
    <row r="271" spans="6:11" x14ac:dyDescent="0.3">
      <c r="F271" s="63">
        <v>266</v>
      </c>
      <c r="G271" s="66">
        <v>0.90790643375480717</v>
      </c>
      <c r="H271" s="67">
        <v>1210.3136123746294</v>
      </c>
      <c r="I271" s="66">
        <v>0.99941931093259129</v>
      </c>
      <c r="J271" s="66">
        <v>1.6509985220325099</v>
      </c>
      <c r="K271" s="68">
        <v>5.7577010589426605</v>
      </c>
    </row>
    <row r="272" spans="6:11" x14ac:dyDescent="0.3">
      <c r="F272" s="63">
        <v>267</v>
      </c>
      <c r="G272" s="66">
        <v>0.92807721376203767</v>
      </c>
      <c r="H272" s="67">
        <v>1349.2663499478447</v>
      </c>
      <c r="I272" s="66">
        <v>0.90381957438400007</v>
      </c>
      <c r="J272" s="66">
        <v>1.787652750144257</v>
      </c>
      <c r="K272" s="68">
        <v>16.77298672321713</v>
      </c>
    </row>
    <row r="273" spans="6:11" x14ac:dyDescent="0.3">
      <c r="F273" s="63">
        <v>268</v>
      </c>
      <c r="G273" s="66">
        <v>0.92108283921321343</v>
      </c>
      <c r="H273" s="67">
        <v>1159.8677051481884</v>
      </c>
      <c r="I273" s="66">
        <v>1.0458165468275169</v>
      </c>
      <c r="J273" s="66">
        <v>1.6135705979196591</v>
      </c>
      <c r="K273" s="68">
        <v>0.34131508493319151</v>
      </c>
    </row>
    <row r="274" spans="6:11" x14ac:dyDescent="0.3">
      <c r="F274" s="63">
        <v>269</v>
      </c>
      <c r="G274" s="66">
        <v>0.96714699385061964</v>
      </c>
      <c r="H274" s="67">
        <v>1137.1571453374111</v>
      </c>
      <c r="I274" s="66">
        <v>1.0183077755206491</v>
      </c>
      <c r="J274" s="66">
        <v>1.6668543719599478</v>
      </c>
      <c r="K274" s="68">
        <v>-2.0254107761088536</v>
      </c>
    </row>
    <row r="275" spans="6:11" x14ac:dyDescent="0.3">
      <c r="F275" s="63">
        <v>270</v>
      </c>
      <c r="G275" s="66">
        <v>0.92845015737227121</v>
      </c>
      <c r="H275" s="67">
        <v>1109.950080304741</v>
      </c>
      <c r="I275" s="66">
        <v>0.86152970038854904</v>
      </c>
      <c r="J275" s="66">
        <v>1.7268334681527486</v>
      </c>
      <c r="K275" s="68">
        <v>1.182169325068988</v>
      </c>
    </row>
    <row r="276" spans="6:11" x14ac:dyDescent="0.3">
      <c r="F276" s="63">
        <v>271</v>
      </c>
      <c r="G276" s="66">
        <v>0.93890822996262435</v>
      </c>
      <c r="H276" s="67">
        <v>1051.7386720367556</v>
      </c>
      <c r="I276" s="66">
        <v>1.0183288141091393</v>
      </c>
      <c r="J276" s="66">
        <v>1.7973664002069718</v>
      </c>
      <c r="K276" s="68">
        <v>-0.27397024607314169</v>
      </c>
    </row>
    <row r="277" spans="6:11" x14ac:dyDescent="0.3">
      <c r="F277" s="63">
        <v>272</v>
      </c>
      <c r="G277" s="66">
        <v>0.94909240055185073</v>
      </c>
      <c r="H277" s="67">
        <v>1179.3778255559339</v>
      </c>
      <c r="I277" s="66">
        <v>1.236360151629522</v>
      </c>
      <c r="J277" s="66">
        <v>1.7848862489231621</v>
      </c>
      <c r="K277" s="68">
        <v>7.8004799259650408</v>
      </c>
    </row>
    <row r="278" spans="6:11" x14ac:dyDescent="0.3">
      <c r="F278" s="63">
        <v>273</v>
      </c>
      <c r="G278" s="66">
        <v>0.93331570815764231</v>
      </c>
      <c r="H278" s="67">
        <v>1260.7416962003817</v>
      </c>
      <c r="I278" s="66">
        <v>0.97209274747148422</v>
      </c>
      <c r="J278" s="66">
        <v>1.9563861079109901</v>
      </c>
      <c r="K278" s="68">
        <v>19.408361883507066</v>
      </c>
    </row>
    <row r="279" spans="6:11" x14ac:dyDescent="0.3">
      <c r="F279" s="63">
        <v>274</v>
      </c>
      <c r="G279" s="66">
        <v>0.89972945021192308</v>
      </c>
      <c r="H279" s="67">
        <v>1301.0270316936658</v>
      </c>
      <c r="I279" s="66">
        <v>1.0531662855945567</v>
      </c>
      <c r="J279" s="66">
        <v>1.6308043439517177</v>
      </c>
      <c r="K279" s="68">
        <v>11.392170644087464</v>
      </c>
    </row>
    <row r="280" spans="6:11" x14ac:dyDescent="0.3">
      <c r="F280" s="63">
        <v>275</v>
      </c>
      <c r="G280" s="66">
        <v>0.91892081165108253</v>
      </c>
      <c r="H280" s="67">
        <v>1120.4637619523401</v>
      </c>
      <c r="I280" s="66">
        <v>0.99344027852733319</v>
      </c>
      <c r="J280" s="66">
        <v>1.7977204926388621</v>
      </c>
      <c r="K280" s="68">
        <v>5.4386906104934667</v>
      </c>
    </row>
    <row r="281" spans="6:11" x14ac:dyDescent="0.3">
      <c r="F281" s="63">
        <v>276</v>
      </c>
      <c r="G281" s="66">
        <v>0.93548380873620551</v>
      </c>
      <c r="H281" s="67">
        <v>1015.2989580747093</v>
      </c>
      <c r="I281" s="66">
        <v>0.97583033448173218</v>
      </c>
      <c r="J281" s="66">
        <v>1.834686286052956</v>
      </c>
      <c r="K281" s="68">
        <v>-0.95709793409243227</v>
      </c>
    </row>
    <row r="282" spans="6:11" x14ac:dyDescent="0.3">
      <c r="F282" s="63">
        <v>277</v>
      </c>
      <c r="G282" s="66">
        <v>0.9358389365938562</v>
      </c>
      <c r="H282" s="67">
        <v>1224.49926191125</v>
      </c>
      <c r="I282" s="66">
        <v>1.1108211985276937</v>
      </c>
      <c r="J282" s="66">
        <v>1.6842031289616637</v>
      </c>
      <c r="K282" s="68">
        <v>6.4988060893109143</v>
      </c>
    </row>
    <row r="283" spans="6:11" x14ac:dyDescent="0.3">
      <c r="F283" s="63">
        <v>278</v>
      </c>
      <c r="G283" s="66">
        <v>0.94029217236006257</v>
      </c>
      <c r="H283" s="67">
        <v>1204.5389484012273</v>
      </c>
      <c r="I283" s="66">
        <v>0.93621529568568884</v>
      </c>
      <c r="J283" s="66">
        <v>1.6964638455707861</v>
      </c>
      <c r="K283" s="68">
        <v>4.5597646243809908</v>
      </c>
    </row>
    <row r="284" spans="6:11" x14ac:dyDescent="0.3">
      <c r="F284" s="63">
        <v>279</v>
      </c>
      <c r="G284" s="66">
        <v>0.90358488669527182</v>
      </c>
      <c r="H284" s="67">
        <v>1280.5854140219526</v>
      </c>
      <c r="I284" s="66">
        <v>1.0777728329228258</v>
      </c>
      <c r="J284" s="66">
        <v>1.5995835027291156</v>
      </c>
      <c r="K284" s="68">
        <v>8.4980740016439551</v>
      </c>
    </row>
    <row r="285" spans="6:11" x14ac:dyDescent="0.3">
      <c r="F285" s="63">
        <v>280</v>
      </c>
      <c r="G285" s="66">
        <v>0.95151968886526317</v>
      </c>
      <c r="H285" s="67">
        <v>1274.7738953876969</v>
      </c>
      <c r="I285" s="66">
        <v>1.0001468923344168</v>
      </c>
      <c r="J285" s="66">
        <v>1.6481214282648979</v>
      </c>
      <c r="K285" s="68">
        <v>5.9905774808352588</v>
      </c>
    </row>
    <row r="286" spans="6:11" x14ac:dyDescent="0.3">
      <c r="F286" s="63">
        <v>281</v>
      </c>
      <c r="G286" s="66">
        <v>0.92360924219910012</v>
      </c>
      <c r="H286" s="67">
        <v>1151.9538497393341</v>
      </c>
      <c r="I286" s="66">
        <v>0.86171846202495483</v>
      </c>
      <c r="J286" s="66">
        <v>1.7538958243069116</v>
      </c>
      <c r="K286" s="68">
        <v>4.5930606071192699</v>
      </c>
    </row>
    <row r="287" spans="6:11" x14ac:dyDescent="0.3">
      <c r="F287" s="63">
        <v>282</v>
      </c>
      <c r="G287" s="66">
        <v>0.93272200205097799</v>
      </c>
      <c r="H287" s="67">
        <v>1348.6006049487203</v>
      </c>
      <c r="I287" s="66">
        <v>1.0425124895692819</v>
      </c>
      <c r="J287" s="66">
        <v>1.5944408878253034</v>
      </c>
      <c r="K287" s="68">
        <v>9.506802772157684</v>
      </c>
    </row>
    <row r="288" spans="6:11" x14ac:dyDescent="0.3">
      <c r="F288" s="63">
        <v>283</v>
      </c>
      <c r="G288" s="66">
        <v>0.92733419349968249</v>
      </c>
      <c r="H288" s="67">
        <v>1181.4388236148327</v>
      </c>
      <c r="I288" s="66">
        <v>1.1716130927440049</v>
      </c>
      <c r="J288" s="66">
        <v>1.6108970857841252</v>
      </c>
      <c r="K288" s="68">
        <v>1.1519521839925349</v>
      </c>
    </row>
    <row r="289" spans="6:11" x14ac:dyDescent="0.3">
      <c r="F289" s="63">
        <v>284</v>
      </c>
      <c r="G289" s="66">
        <v>0.95180289795494688</v>
      </c>
      <c r="H289" s="67">
        <v>1017.669249871931</v>
      </c>
      <c r="I289" s="66">
        <v>1.1493296535235693</v>
      </c>
      <c r="J289" s="66">
        <v>1.6383311447811362</v>
      </c>
      <c r="K289" s="68">
        <v>-9.97776000111147</v>
      </c>
    </row>
    <row r="290" spans="6:11" x14ac:dyDescent="0.3">
      <c r="F290" s="63">
        <v>285</v>
      </c>
      <c r="G290" s="66">
        <v>0.93462945907994921</v>
      </c>
      <c r="H290" s="67">
        <v>1159.8078101077831</v>
      </c>
      <c r="I290" s="66">
        <v>1.0001865198474071</v>
      </c>
      <c r="J290" s="66">
        <v>1.3634310705241306</v>
      </c>
      <c r="K290" s="68">
        <v>-10.605536511032909</v>
      </c>
    </row>
    <row r="291" spans="6:11" x14ac:dyDescent="0.3">
      <c r="F291" s="63">
        <v>286</v>
      </c>
      <c r="G291" s="66">
        <v>0.90046629665929123</v>
      </c>
      <c r="H291" s="67">
        <v>1275.0641666286947</v>
      </c>
      <c r="I291" s="66">
        <v>1.1726614102761919</v>
      </c>
      <c r="J291" s="66">
        <v>1.7915805957503657</v>
      </c>
      <c r="K291" s="68">
        <v>19.422455157431603</v>
      </c>
    </row>
    <row r="292" spans="6:11" x14ac:dyDescent="0.3">
      <c r="F292" s="63">
        <v>287</v>
      </c>
      <c r="G292" s="66">
        <v>0.94647946461726806</v>
      </c>
      <c r="H292" s="67">
        <v>1359.4267030922567</v>
      </c>
      <c r="I292" s="66">
        <v>1.0153273513224184</v>
      </c>
      <c r="J292" s="66">
        <v>1.6385636160061372</v>
      </c>
      <c r="K292" s="68">
        <v>10.8291047474344</v>
      </c>
    </row>
    <row r="293" spans="6:11" x14ac:dyDescent="0.3">
      <c r="F293" s="63">
        <v>288</v>
      </c>
      <c r="G293" s="66">
        <v>0.93582893689907198</v>
      </c>
      <c r="H293" s="67">
        <v>1232.8487667223039</v>
      </c>
      <c r="I293" s="66">
        <v>1.0445769395433118</v>
      </c>
      <c r="J293" s="66">
        <v>1.6551976693367345</v>
      </c>
      <c r="K293" s="68">
        <v>5.3333992243168948</v>
      </c>
    </row>
    <row r="294" spans="6:11" x14ac:dyDescent="0.3">
      <c r="F294" s="63">
        <v>289</v>
      </c>
      <c r="G294" s="66">
        <v>0.9256732732019809</v>
      </c>
      <c r="H294" s="67">
        <v>1348.5656646321256</v>
      </c>
      <c r="I294" s="66">
        <v>0.94930267104241417</v>
      </c>
      <c r="J294" s="66">
        <v>1.7173311670155638</v>
      </c>
      <c r="K294" s="68">
        <v>14.654965327460886</v>
      </c>
    </row>
    <row r="295" spans="6:11" x14ac:dyDescent="0.3">
      <c r="F295" s="63">
        <v>290</v>
      </c>
      <c r="G295" s="66">
        <v>0.89722079778159036</v>
      </c>
      <c r="H295" s="67">
        <v>1144.8248694693286</v>
      </c>
      <c r="I295" s="66">
        <v>0.86410036609958385</v>
      </c>
      <c r="J295" s="66">
        <v>1.6895507914907526</v>
      </c>
      <c r="K295" s="68">
        <v>3.7250744298316611</v>
      </c>
    </row>
    <row r="296" spans="6:11" x14ac:dyDescent="0.3">
      <c r="F296" s="63">
        <v>291</v>
      </c>
      <c r="G296" s="66">
        <v>0.91042777831065969</v>
      </c>
      <c r="H296" s="67">
        <v>1123.0591530009151</v>
      </c>
      <c r="I296" s="66">
        <v>1.0917178988146774</v>
      </c>
      <c r="J296" s="66">
        <v>1.6978426247731424</v>
      </c>
      <c r="K296" s="68">
        <v>2.5499124499422012</v>
      </c>
    </row>
    <row r="297" spans="6:11" x14ac:dyDescent="0.3">
      <c r="F297" s="63">
        <v>292</v>
      </c>
      <c r="G297" s="66">
        <v>0.95008222080375848</v>
      </c>
      <c r="H297" s="67">
        <v>1227.2206407218757</v>
      </c>
      <c r="I297" s="66">
        <v>0.91319365067429847</v>
      </c>
      <c r="J297" s="66">
        <v>1.3711176114331785</v>
      </c>
      <c r="K297" s="68">
        <v>-7.3592100331196262</v>
      </c>
    </row>
    <row r="298" spans="6:11" x14ac:dyDescent="0.3">
      <c r="F298" s="63">
        <v>293</v>
      </c>
      <c r="G298" s="66">
        <v>0.96016944589096342</v>
      </c>
      <c r="H298" s="67">
        <v>1264.5768691645276</v>
      </c>
      <c r="I298" s="66">
        <v>0.99303727214816273</v>
      </c>
      <c r="J298" s="66">
        <v>1.7354632870773141</v>
      </c>
      <c r="K298" s="68">
        <v>8.4267315246902772</v>
      </c>
    </row>
    <row r="299" spans="6:11" x14ac:dyDescent="0.3">
      <c r="F299" s="63">
        <v>294</v>
      </c>
      <c r="G299" s="66">
        <v>0.90357667322984692</v>
      </c>
      <c r="H299" s="67">
        <v>1114.6039035006002</v>
      </c>
      <c r="I299" s="66">
        <v>1.0261656784256965</v>
      </c>
      <c r="J299" s="66">
        <v>1.6319402539514261</v>
      </c>
      <c r="K299" s="68">
        <v>-0.28548615729519727</v>
      </c>
    </row>
    <row r="300" spans="6:11" x14ac:dyDescent="0.3">
      <c r="F300" s="63">
        <v>295</v>
      </c>
      <c r="G300" s="66">
        <v>0.91311462936414833</v>
      </c>
      <c r="H300" s="67">
        <v>1430.7786066308431</v>
      </c>
      <c r="I300" s="66">
        <v>1.1470649763399574</v>
      </c>
      <c r="J300" s="66">
        <v>1.6924924598451099</v>
      </c>
      <c r="K300" s="68">
        <v>23.243880293480917</v>
      </c>
    </row>
    <row r="301" spans="6:11" x14ac:dyDescent="0.3">
      <c r="F301" s="63">
        <v>296</v>
      </c>
      <c r="G301" s="66">
        <v>0.90299878597498395</v>
      </c>
      <c r="H301" s="67">
        <v>1404.2217675309003</v>
      </c>
      <c r="I301" s="66">
        <v>1.033221274015871</v>
      </c>
      <c r="J301" s="66">
        <v>1.6645435034080363</v>
      </c>
      <c r="K301" s="68">
        <v>18.826620370473041</v>
      </c>
    </row>
    <row r="302" spans="6:11" x14ac:dyDescent="0.3">
      <c r="F302" s="63">
        <v>297</v>
      </c>
      <c r="G302" s="66">
        <v>0.94325583630666587</v>
      </c>
      <c r="H302" s="67">
        <v>1212.275291949346</v>
      </c>
      <c r="I302" s="66">
        <v>1.0377553307470133</v>
      </c>
      <c r="J302" s="66">
        <v>1.6374624548805918</v>
      </c>
      <c r="K302" s="68">
        <v>2.7607279903238418</v>
      </c>
    </row>
    <row r="303" spans="6:11" x14ac:dyDescent="0.3">
      <c r="F303" s="63">
        <v>298</v>
      </c>
      <c r="G303" s="66">
        <v>0.93596088432340485</v>
      </c>
      <c r="H303" s="67">
        <v>1138.213021954235</v>
      </c>
      <c r="I303" s="66">
        <v>1.0107410467869058</v>
      </c>
      <c r="J303" s="66">
        <v>1.6001204799788908</v>
      </c>
      <c r="K303" s="68">
        <v>-2.4643834001594112</v>
      </c>
    </row>
    <row r="304" spans="6:11" x14ac:dyDescent="0.3">
      <c r="F304" s="63">
        <v>299</v>
      </c>
      <c r="G304" s="66">
        <v>0.9094343215335734</v>
      </c>
      <c r="H304" s="67">
        <v>1308.6460404227676</v>
      </c>
      <c r="I304" s="66">
        <v>0.9291763439478169</v>
      </c>
      <c r="J304" s="66">
        <v>1.6548540317527249</v>
      </c>
      <c r="K304" s="68">
        <v>10.741173866748683</v>
      </c>
    </row>
    <row r="305" spans="6:11" x14ac:dyDescent="0.3">
      <c r="F305" s="63">
        <v>300</v>
      </c>
      <c r="G305" s="66">
        <v>0.93315788042102121</v>
      </c>
      <c r="H305" s="67">
        <v>1083.4370070058194</v>
      </c>
      <c r="I305" s="66">
        <v>0.96926387273712444</v>
      </c>
      <c r="J305" s="66">
        <v>1.6002911570446072</v>
      </c>
      <c r="K305" s="68">
        <v>-5.1019193275227916</v>
      </c>
    </row>
    <row r="306" spans="6:11" x14ac:dyDescent="0.3">
      <c r="F306" s="63">
        <v>301</v>
      </c>
      <c r="G306" s="66">
        <v>0.94647224001141272</v>
      </c>
      <c r="H306" s="67">
        <v>1249.0000300617373</v>
      </c>
      <c r="I306" s="66">
        <v>0.94829248528348731</v>
      </c>
      <c r="J306" s="66">
        <v>1.6493302934787935</v>
      </c>
      <c r="K306" s="68">
        <v>4.7192883969626722</v>
      </c>
    </row>
    <row r="307" spans="6:11" x14ac:dyDescent="0.3">
      <c r="F307" s="63">
        <v>302</v>
      </c>
      <c r="G307" s="66">
        <v>0.91997114643488598</v>
      </c>
      <c r="H307" s="67">
        <v>1009.2108879475395</v>
      </c>
      <c r="I307" s="66">
        <v>0.89389676691184639</v>
      </c>
      <c r="J307" s="66">
        <v>1.6988821178590292</v>
      </c>
      <c r="K307" s="68">
        <v>-4.5422413036169855</v>
      </c>
    </row>
    <row r="308" spans="6:11" x14ac:dyDescent="0.3">
      <c r="F308" s="63">
        <v>303</v>
      </c>
      <c r="G308" s="66">
        <v>0.8807648036362975</v>
      </c>
      <c r="H308" s="67">
        <v>1184.5606309680309</v>
      </c>
      <c r="I308" s="66">
        <v>0.95161244395672273</v>
      </c>
      <c r="J308" s="66">
        <v>1.9365568633975823</v>
      </c>
      <c r="K308" s="68">
        <v>17.83053439484916</v>
      </c>
    </row>
    <row r="309" spans="6:11" x14ac:dyDescent="0.3">
      <c r="F309" s="63">
        <v>304</v>
      </c>
      <c r="G309" s="66">
        <v>0.94202594223871916</v>
      </c>
      <c r="H309" s="67">
        <v>1261.164791869691</v>
      </c>
      <c r="I309" s="66">
        <v>1.0824976538370568</v>
      </c>
      <c r="J309" s="66">
        <v>1.5541935152883433</v>
      </c>
      <c r="K309" s="68">
        <v>2.0531918352988066</v>
      </c>
    </row>
    <row r="310" spans="6:11" x14ac:dyDescent="0.3">
      <c r="F310" s="63">
        <v>305</v>
      </c>
      <c r="G310" s="66">
        <v>0.89732612248530919</v>
      </c>
      <c r="H310" s="67">
        <v>1232.3824806507182</v>
      </c>
      <c r="I310" s="66">
        <v>0.92274037544937759</v>
      </c>
      <c r="J310" s="66">
        <v>1.6183417991764517</v>
      </c>
      <c r="K310" s="68">
        <v>5.9598677489488798</v>
      </c>
    </row>
    <row r="311" spans="6:11" x14ac:dyDescent="0.3">
      <c r="F311" s="63">
        <v>306</v>
      </c>
      <c r="G311" s="66">
        <v>0.94432745935306961</v>
      </c>
      <c r="H311" s="67">
        <v>1093.2119174315942</v>
      </c>
      <c r="I311" s="66">
        <v>0.97929931990379604</v>
      </c>
      <c r="J311" s="66">
        <v>1.7735913834971075</v>
      </c>
      <c r="K311" s="68">
        <v>0.99152074887613206</v>
      </c>
    </row>
    <row r="312" spans="6:11" x14ac:dyDescent="0.3">
      <c r="F312" s="63">
        <v>307</v>
      </c>
      <c r="G312" s="66">
        <v>0.88429582593464906</v>
      </c>
      <c r="H312" s="67">
        <v>1160.7694598153901</v>
      </c>
      <c r="I312" s="66">
        <v>1.0071362577060445</v>
      </c>
      <c r="J312" s="66">
        <v>1.6911878073310624</v>
      </c>
      <c r="K312" s="68">
        <v>6.4179867079421502</v>
      </c>
    </row>
    <row r="313" spans="6:11" x14ac:dyDescent="0.3">
      <c r="F313" s="63">
        <v>308</v>
      </c>
      <c r="G313" s="66">
        <v>0.92191620172610533</v>
      </c>
      <c r="H313" s="67">
        <v>1396.6437583237555</v>
      </c>
      <c r="I313" s="66">
        <v>0.92761996238213573</v>
      </c>
      <c r="J313" s="66">
        <v>1.4882881689938925</v>
      </c>
      <c r="K313" s="68">
        <v>6.9469236663387717</v>
      </c>
    </row>
    <row r="314" spans="6:11" x14ac:dyDescent="0.3">
      <c r="F314" s="63">
        <v>309</v>
      </c>
      <c r="G314" s="66">
        <v>0.94440680852732894</v>
      </c>
      <c r="H314" s="67">
        <v>1064.714379681323</v>
      </c>
      <c r="I314" s="66">
        <v>1.1175429001449593</v>
      </c>
      <c r="J314" s="66">
        <v>1.652351785551732</v>
      </c>
      <c r="K314" s="68">
        <v>-5.7086485577090826</v>
      </c>
    </row>
    <row r="315" spans="6:11" x14ac:dyDescent="0.3">
      <c r="F315" s="63">
        <v>310</v>
      </c>
      <c r="G315" s="66">
        <v>0.96857006200636941</v>
      </c>
      <c r="H315" s="67">
        <v>1166.5726158105692</v>
      </c>
      <c r="I315" s="66">
        <v>1.0128376866957405</v>
      </c>
      <c r="J315" s="66">
        <v>1.7174925329203687</v>
      </c>
      <c r="K315" s="68">
        <v>1.5261872667294443</v>
      </c>
    </row>
    <row r="316" spans="6:11" x14ac:dyDescent="0.3">
      <c r="F316" s="63">
        <v>311</v>
      </c>
      <c r="G316" s="66">
        <v>0.89400721893248325</v>
      </c>
      <c r="H316" s="67">
        <v>1312.0903434404779</v>
      </c>
      <c r="I316" s="66">
        <v>0.92432020360073797</v>
      </c>
      <c r="J316" s="66">
        <v>1.6396405742172835</v>
      </c>
      <c r="K316" s="68">
        <v>11.432113830626889</v>
      </c>
    </row>
    <row r="317" spans="6:11" x14ac:dyDescent="0.3">
      <c r="F317" s="63">
        <v>312</v>
      </c>
      <c r="G317" s="66">
        <v>0.90988871487731271</v>
      </c>
      <c r="H317" s="67">
        <v>1446.3640668065268</v>
      </c>
      <c r="I317" s="66">
        <v>0.87521345624080737</v>
      </c>
      <c r="J317" s="66">
        <v>1.5812370992281486</v>
      </c>
      <c r="K317" s="68">
        <v>13.839074403518147</v>
      </c>
    </row>
    <row r="318" spans="6:11" x14ac:dyDescent="0.3">
      <c r="F318" s="63">
        <v>313</v>
      </c>
      <c r="G318" s="66">
        <v>0.91449871414147954</v>
      </c>
      <c r="H318" s="67">
        <v>1147.957107249171</v>
      </c>
      <c r="I318" s="66">
        <v>1.0343942431013631</v>
      </c>
      <c r="J318" s="66">
        <v>1.7716139504731638</v>
      </c>
      <c r="K318" s="68">
        <v>6.7229409693714679</v>
      </c>
    </row>
    <row r="319" spans="6:11" x14ac:dyDescent="0.3">
      <c r="F319" s="63">
        <v>314</v>
      </c>
      <c r="G319" s="66">
        <v>0.88935879422605757</v>
      </c>
      <c r="H319" s="67">
        <v>1226.7726246580735</v>
      </c>
      <c r="I319" s="66">
        <v>1.1254663981133211</v>
      </c>
      <c r="J319" s="66">
        <v>1.6544840533587937</v>
      </c>
      <c r="K319" s="68">
        <v>9.4243134817441696</v>
      </c>
    </row>
    <row r="320" spans="6:11" x14ac:dyDescent="0.3">
      <c r="F320" s="63">
        <v>315</v>
      </c>
      <c r="G320" s="66">
        <v>0.91714292143334208</v>
      </c>
      <c r="H320" s="67">
        <v>1371.6166299122781</v>
      </c>
      <c r="I320" s="66">
        <v>1.0021754428535667</v>
      </c>
      <c r="J320" s="66">
        <v>1.6265019892985515</v>
      </c>
      <c r="K320" s="68">
        <v>13.234906986410468</v>
      </c>
    </row>
    <row r="321" spans="6:11" x14ac:dyDescent="0.3">
      <c r="F321" s="63">
        <v>316</v>
      </c>
      <c r="G321" s="66">
        <v>0.93390723819977772</v>
      </c>
      <c r="H321" s="67">
        <v>1205.6164078959293</v>
      </c>
      <c r="I321" s="66">
        <v>1.0399854725813731</v>
      </c>
      <c r="J321" s="66">
        <v>1.6712818325349528</v>
      </c>
      <c r="K321" s="68">
        <v>4.5404415835059435</v>
      </c>
    </row>
    <row r="322" spans="6:11" x14ac:dyDescent="0.3">
      <c r="F322" s="63">
        <v>317</v>
      </c>
      <c r="G322" s="66">
        <v>0.90708331190347813</v>
      </c>
      <c r="H322" s="67">
        <v>1176.6556536833407</v>
      </c>
      <c r="I322" s="66">
        <v>0.74705370564447504</v>
      </c>
      <c r="J322" s="66">
        <v>1.6834230392381193</v>
      </c>
      <c r="K322" s="68">
        <v>3.8906088411115407</v>
      </c>
    </row>
    <row r="323" spans="6:11" x14ac:dyDescent="0.3">
      <c r="F323" s="63">
        <v>318</v>
      </c>
      <c r="G323" s="66">
        <v>0.92117701906517435</v>
      </c>
      <c r="H323" s="67">
        <v>1208.9688741736691</v>
      </c>
      <c r="I323" s="66">
        <v>0.97013783409348275</v>
      </c>
      <c r="J323" s="66">
        <v>1.5900623343670646</v>
      </c>
      <c r="K323" s="68">
        <v>2.0304537743267863</v>
      </c>
    </row>
    <row r="324" spans="6:11" x14ac:dyDescent="0.3">
      <c r="F324" s="63">
        <v>319</v>
      </c>
      <c r="G324" s="66">
        <v>0.94417543810330984</v>
      </c>
      <c r="H324" s="67">
        <v>1159.1718201587612</v>
      </c>
      <c r="I324" s="66">
        <v>0.65664890446762858</v>
      </c>
      <c r="J324" s="66">
        <v>1.6256815923845316</v>
      </c>
      <c r="K324" s="68">
        <v>-0.54605641052973275</v>
      </c>
    </row>
    <row r="325" spans="6:11" x14ac:dyDescent="0.3">
      <c r="F325" s="63">
        <v>320</v>
      </c>
      <c r="G325" s="66">
        <v>0.88289759717514404</v>
      </c>
      <c r="H325" s="67">
        <v>1203.7789267074884</v>
      </c>
      <c r="I325" s="66">
        <v>0.87376870614329483</v>
      </c>
      <c r="J325" s="66">
        <v>1.6834341767792089</v>
      </c>
      <c r="K325" s="68">
        <v>7.6842527276835666</v>
      </c>
    </row>
    <row r="326" spans="6:11" x14ac:dyDescent="0.3">
      <c r="F326" s="63">
        <v>321</v>
      </c>
      <c r="G326" s="66">
        <v>0.92456530287524941</v>
      </c>
      <c r="H326" s="67">
        <v>1248.24774592168</v>
      </c>
      <c r="I326" s="66">
        <v>1.015065575223888</v>
      </c>
      <c r="J326" s="66">
        <v>1.8195750107344311</v>
      </c>
      <c r="K326" s="68">
        <v>14.191866814990565</v>
      </c>
    </row>
    <row r="327" spans="6:11" x14ac:dyDescent="0.3">
      <c r="F327" s="63">
        <v>322</v>
      </c>
      <c r="G327" s="66">
        <v>0.93006777064475699</v>
      </c>
      <c r="H327" s="67">
        <v>1147.1880616220212</v>
      </c>
      <c r="I327" s="66">
        <v>1.0753414094125182</v>
      </c>
      <c r="J327" s="66">
        <v>1.642456135149575</v>
      </c>
      <c r="K327" s="68">
        <v>0.14357832819020749</v>
      </c>
    </row>
    <row r="328" spans="6:11" x14ac:dyDescent="0.3">
      <c r="F328" s="63">
        <v>323</v>
      </c>
      <c r="G328" s="66">
        <v>0.91844037309186222</v>
      </c>
      <c r="H328" s="67">
        <v>1414.2565335754668</v>
      </c>
      <c r="I328" s="66">
        <v>0.93762971920359228</v>
      </c>
      <c r="J328" s="66">
        <v>1.5499217007599102</v>
      </c>
      <c r="K328" s="68">
        <v>11.000471722486079</v>
      </c>
    </row>
    <row r="329" spans="6:11" x14ac:dyDescent="0.3">
      <c r="F329" s="63">
        <v>324</v>
      </c>
      <c r="G329" s="66">
        <v>0.93393742487508769</v>
      </c>
      <c r="H329" s="67">
        <v>1170.954580027694</v>
      </c>
      <c r="I329" s="66">
        <v>0.9095605647838001</v>
      </c>
      <c r="J329" s="66">
        <v>1.7506648587482552</v>
      </c>
      <c r="K329" s="68">
        <v>5.065647215262465</v>
      </c>
    </row>
    <row r="330" spans="6:11" x14ac:dyDescent="0.3">
      <c r="F330" s="63">
        <v>325</v>
      </c>
      <c r="G330" s="66">
        <v>0.92122908089907196</v>
      </c>
      <c r="H330" s="67">
        <v>1325.1138693884977</v>
      </c>
      <c r="I330" s="66">
        <v>0.96571843836756111</v>
      </c>
      <c r="J330" s="66">
        <v>1.7463474440519955</v>
      </c>
      <c r="K330" s="68">
        <v>15.221633585856923</v>
      </c>
    </row>
    <row r="331" spans="6:11" x14ac:dyDescent="0.3">
      <c r="F331" s="63">
        <v>326</v>
      </c>
      <c r="G331" s="66">
        <v>0.91245231965601392</v>
      </c>
      <c r="H331" s="67">
        <v>1245.0455121083417</v>
      </c>
      <c r="I331" s="66">
        <v>0.95236109030852989</v>
      </c>
      <c r="J331" s="66">
        <v>1.649676207162774</v>
      </c>
      <c r="K331" s="68">
        <v>7.0198413508303243</v>
      </c>
    </row>
    <row r="332" spans="6:11" x14ac:dyDescent="0.3">
      <c r="F332" s="63">
        <v>327</v>
      </c>
      <c r="G332" s="66">
        <v>0.91381210112589739</v>
      </c>
      <c r="H332" s="67">
        <v>976.792905051557</v>
      </c>
      <c r="I332" s="66">
        <v>1.0556103330396462</v>
      </c>
      <c r="J332" s="66">
        <v>1.7270695324002394</v>
      </c>
      <c r="K332" s="68">
        <v>-5.9605299125072655</v>
      </c>
    </row>
    <row r="333" spans="6:11" x14ac:dyDescent="0.3">
      <c r="F333" s="63">
        <v>328</v>
      </c>
      <c r="G333" s="66">
        <v>0.93058018833361178</v>
      </c>
      <c r="H333" s="67">
        <v>1166.0178772681654</v>
      </c>
      <c r="I333" s="66">
        <v>1.029715591289585</v>
      </c>
      <c r="J333" s="66">
        <v>1.8138184799515293</v>
      </c>
      <c r="K333" s="68">
        <v>8.3092607924697024</v>
      </c>
    </row>
    <row r="334" spans="6:11" x14ac:dyDescent="0.3">
      <c r="F334" s="63">
        <v>329</v>
      </c>
      <c r="G334" s="66">
        <v>0.92097199304621757</v>
      </c>
      <c r="H334" s="67">
        <v>1257.1664408189497</v>
      </c>
      <c r="I334" s="66">
        <v>1.0214698286857824</v>
      </c>
      <c r="J334" s="66">
        <v>1.7497272172182434</v>
      </c>
      <c r="K334" s="68">
        <v>12.043630267688155</v>
      </c>
    </row>
    <row r="335" spans="6:11" x14ac:dyDescent="0.3">
      <c r="F335" s="63">
        <v>330</v>
      </c>
      <c r="G335" s="66">
        <v>0.93010862323863397</v>
      </c>
      <c r="H335" s="67">
        <v>1296.0311050619996</v>
      </c>
      <c r="I335" s="66">
        <v>0.91906255122744518</v>
      </c>
      <c r="J335" s="66">
        <v>1.603453699296534</v>
      </c>
      <c r="K335" s="68">
        <v>6.2807010480484742</v>
      </c>
    </row>
    <row r="336" spans="6:11" x14ac:dyDescent="0.3">
      <c r="F336" s="63">
        <v>331</v>
      </c>
      <c r="G336" s="66">
        <v>0.86674125522393919</v>
      </c>
      <c r="H336" s="67">
        <v>1339.4305834106274</v>
      </c>
      <c r="I336" s="66">
        <v>0.92590198391105227</v>
      </c>
      <c r="J336" s="66">
        <v>1.4885589417657115</v>
      </c>
      <c r="K336" s="68">
        <v>8.294601789481721</v>
      </c>
    </row>
    <row r="337" spans="6:11" x14ac:dyDescent="0.3">
      <c r="F337" s="63">
        <v>332</v>
      </c>
      <c r="G337" s="66">
        <v>0.94728055795595634</v>
      </c>
      <c r="H337" s="67">
        <v>1080.3468259061449</v>
      </c>
      <c r="I337" s="66">
        <v>1.0238237492999185</v>
      </c>
      <c r="J337" s="66">
        <v>1.8336248568417275</v>
      </c>
      <c r="K337" s="68">
        <v>2.2867233609938027</v>
      </c>
    </row>
    <row r="338" spans="6:11" x14ac:dyDescent="0.3">
      <c r="F338" s="63">
        <v>333</v>
      </c>
      <c r="G338" s="66">
        <v>0.930656571436004</v>
      </c>
      <c r="H338" s="67">
        <v>1060.0827407928832</v>
      </c>
      <c r="I338" s="66">
        <v>0.99578758458034855</v>
      </c>
      <c r="J338" s="66">
        <v>1.7072778366791612</v>
      </c>
      <c r="K338" s="68">
        <v>-2.4657848471516073</v>
      </c>
    </row>
    <row r="339" spans="6:11" x14ac:dyDescent="0.3">
      <c r="F339" s="63">
        <v>334</v>
      </c>
      <c r="G339" s="66">
        <v>0.94129960807256119</v>
      </c>
      <c r="H339" s="67">
        <v>1209.2927128129211</v>
      </c>
      <c r="I339" s="66">
        <v>0.80685155316471602</v>
      </c>
      <c r="J339" s="66">
        <v>1.6497077685082706</v>
      </c>
      <c r="K339" s="68">
        <v>2.5334108778987003</v>
      </c>
    </row>
    <row r="340" spans="6:11" x14ac:dyDescent="0.3">
      <c r="F340" s="63">
        <v>335</v>
      </c>
      <c r="G340" s="66">
        <v>0.94027065294287837</v>
      </c>
      <c r="H340" s="67">
        <v>1351.3400976455171</v>
      </c>
      <c r="I340" s="66">
        <v>1.0111175711290057</v>
      </c>
      <c r="J340" s="66">
        <v>1.7424687049907013</v>
      </c>
      <c r="K340" s="68">
        <v>15.685747660470613</v>
      </c>
    </row>
    <row r="341" spans="6:11" x14ac:dyDescent="0.3">
      <c r="F341" s="63">
        <v>336</v>
      </c>
      <c r="G341" s="66">
        <v>0.90340142931308953</v>
      </c>
      <c r="H341" s="67">
        <v>1270.9779754561459</v>
      </c>
      <c r="I341" s="66">
        <v>1.0693155519584614</v>
      </c>
      <c r="J341" s="66">
        <v>1.7336021020567549</v>
      </c>
      <c r="K341" s="68">
        <v>14.344533674756645</v>
      </c>
    </row>
    <row r="342" spans="6:11" x14ac:dyDescent="0.3">
      <c r="F342" s="63">
        <v>337</v>
      </c>
      <c r="G342" s="66">
        <v>0.91118086523677078</v>
      </c>
      <c r="H342" s="67">
        <v>1437.2735941342814</v>
      </c>
      <c r="I342" s="66">
        <v>1.1177892899770876</v>
      </c>
      <c r="J342" s="66">
        <v>1.5416657532863391</v>
      </c>
      <c r="K342" s="68">
        <v>14.736518084746464</v>
      </c>
    </row>
    <row r="343" spans="6:11" x14ac:dyDescent="0.3">
      <c r="F343" s="63">
        <v>338</v>
      </c>
      <c r="G343" s="66">
        <v>0.90972566654683495</v>
      </c>
      <c r="H343" s="67">
        <v>1022.7935730455483</v>
      </c>
      <c r="I343" s="66">
        <v>1.003280245071499</v>
      </c>
      <c r="J343" s="66">
        <v>1.6326012656520024</v>
      </c>
      <c r="K343" s="68">
        <v>-6.0065411615733728</v>
      </c>
    </row>
    <row r="344" spans="6:11" x14ac:dyDescent="0.3">
      <c r="F344" s="63">
        <v>339</v>
      </c>
      <c r="G344" s="66">
        <v>0.89909497150512085</v>
      </c>
      <c r="H344" s="67">
        <v>1225.2644730200218</v>
      </c>
      <c r="I344" s="66">
        <v>0.92285193408228461</v>
      </c>
      <c r="J344" s="66">
        <v>1.7038530032844392</v>
      </c>
      <c r="K344" s="68">
        <v>8.9082690569877023</v>
      </c>
    </row>
    <row r="345" spans="6:11" x14ac:dyDescent="0.3">
      <c r="F345" s="63">
        <v>340</v>
      </c>
      <c r="G345" s="66">
        <v>0.89978963489368602</v>
      </c>
      <c r="H345" s="67">
        <v>1235.2443532829816</v>
      </c>
      <c r="I345" s="66">
        <v>0.92955481676177565</v>
      </c>
      <c r="J345" s="66">
        <v>1.6442404286953172</v>
      </c>
      <c r="K345" s="68">
        <v>7.038411987021953</v>
      </c>
    </row>
    <row r="346" spans="6:11" x14ac:dyDescent="0.3">
      <c r="F346" s="63">
        <v>341</v>
      </c>
      <c r="G346" s="66">
        <v>0.9154308810001669</v>
      </c>
      <c r="H346" s="67">
        <v>1244.1052823460734</v>
      </c>
      <c r="I346" s="66">
        <v>1.1977263994454239</v>
      </c>
      <c r="J346" s="66">
        <v>1.6252867808376461</v>
      </c>
      <c r="K346" s="68">
        <v>7.2047600833878365</v>
      </c>
    </row>
    <row r="347" spans="6:11" x14ac:dyDescent="0.3">
      <c r="F347" s="63">
        <v>342</v>
      </c>
      <c r="G347" s="66">
        <v>0.90238041525418455</v>
      </c>
      <c r="H347" s="67">
        <v>1221.1656452130219</v>
      </c>
      <c r="I347" s="66">
        <v>1.0791061051603414</v>
      </c>
      <c r="J347" s="66">
        <v>1.7826325111279939</v>
      </c>
      <c r="K347" s="68">
        <v>13.553510500873983</v>
      </c>
    </row>
    <row r="348" spans="6:11" x14ac:dyDescent="0.3">
      <c r="F348" s="63">
        <v>343</v>
      </c>
      <c r="G348" s="66">
        <v>0.89618906652359687</v>
      </c>
      <c r="H348" s="67">
        <v>1246.4011815098004</v>
      </c>
      <c r="I348" s="66">
        <v>1.0395217616526244</v>
      </c>
      <c r="J348" s="66">
        <v>1.4923427045530973</v>
      </c>
      <c r="K348" s="68">
        <v>1.7977961913122684</v>
      </c>
    </row>
    <row r="349" spans="6:11" x14ac:dyDescent="0.3">
      <c r="F349" s="63">
        <v>344</v>
      </c>
      <c r="G349" s="66">
        <v>0.93568777011068649</v>
      </c>
      <c r="H349" s="67">
        <v>1039.2900181324951</v>
      </c>
      <c r="I349" s="66">
        <v>0.82356114812772696</v>
      </c>
      <c r="J349" s="66">
        <v>1.6028667214158139</v>
      </c>
      <c r="K349" s="68">
        <v>-6.3914501412227898</v>
      </c>
    </row>
    <row r="350" spans="6:11" x14ac:dyDescent="0.3">
      <c r="F350" s="63">
        <v>345</v>
      </c>
      <c r="G350" s="66">
        <v>0.92099265026668875</v>
      </c>
      <c r="H350" s="67">
        <v>1211.2382239931731</v>
      </c>
      <c r="I350" s="66">
        <v>0.96717637227559761</v>
      </c>
      <c r="J350" s="66">
        <v>1.675288140473383</v>
      </c>
      <c r="K350" s="68">
        <v>5.6443823510644506</v>
      </c>
    </row>
    <row r="351" spans="6:11" x14ac:dyDescent="0.3">
      <c r="F351" s="63">
        <v>346</v>
      </c>
      <c r="G351" s="66">
        <v>0.88849769709208892</v>
      </c>
      <c r="H351" s="67">
        <v>1259.6911008579991</v>
      </c>
      <c r="I351" s="66">
        <v>1.0618219123077204</v>
      </c>
      <c r="J351" s="66">
        <v>1.684811141912347</v>
      </c>
      <c r="K351" s="68">
        <v>12.527339001635626</v>
      </c>
    </row>
    <row r="352" spans="6:11" x14ac:dyDescent="0.3">
      <c r="F352" s="63">
        <v>347</v>
      </c>
      <c r="G352" s="66">
        <v>0.86447942524301713</v>
      </c>
      <c r="H352" s="67">
        <v>1145.2774270599084</v>
      </c>
      <c r="I352" s="66">
        <v>1.0931290926226294</v>
      </c>
      <c r="J352" s="66">
        <v>1.5498682177352916</v>
      </c>
      <c r="K352" s="68">
        <v>1.1093470135399996</v>
      </c>
    </row>
    <row r="353" spans="6:11" x14ac:dyDescent="0.3">
      <c r="F353" s="63">
        <v>348</v>
      </c>
      <c r="G353" s="66">
        <v>0.92297536414695069</v>
      </c>
      <c r="H353" s="67">
        <v>1357.8317185292406</v>
      </c>
      <c r="I353" s="66">
        <v>1.0493216500181886</v>
      </c>
      <c r="J353" s="66">
        <v>1.6213662476934729</v>
      </c>
      <c r="K353" s="68">
        <v>12.264526073239372</v>
      </c>
    </row>
    <row r="354" spans="6:11" x14ac:dyDescent="0.3">
      <c r="F354" s="63">
        <v>349</v>
      </c>
      <c r="G354" s="66">
        <v>0.95529234203359026</v>
      </c>
      <c r="H354" s="67">
        <v>1003.0851265943861</v>
      </c>
      <c r="I354" s="66">
        <v>1.0083848435036329</v>
      </c>
      <c r="J354" s="66">
        <v>1.6674131717123464</v>
      </c>
      <c r="K354" s="68">
        <v>-8.7824814858218438</v>
      </c>
    </row>
    <row r="355" spans="6:11" x14ac:dyDescent="0.3">
      <c r="F355" s="63">
        <v>350</v>
      </c>
      <c r="G355" s="66">
        <v>0.93708071132480397</v>
      </c>
      <c r="H355" s="67">
        <v>1303.3085141846368</v>
      </c>
      <c r="I355" s="66">
        <v>1.0090217970092012</v>
      </c>
      <c r="J355" s="66">
        <v>1.879608749088606</v>
      </c>
      <c r="K355" s="68">
        <v>19.220051528442301</v>
      </c>
    </row>
    <row r="356" spans="6:11" x14ac:dyDescent="0.3">
      <c r="F356" s="63">
        <v>351</v>
      </c>
      <c r="G356" s="66">
        <v>0.92918312167535533</v>
      </c>
      <c r="H356" s="67">
        <v>1367.572474440962</v>
      </c>
      <c r="I356" s="66">
        <v>1.0968432058567852</v>
      </c>
      <c r="J356" s="66">
        <v>1.7783042381543093</v>
      </c>
      <c r="K356" s="68">
        <v>21.002787685785592</v>
      </c>
    </row>
    <row r="357" spans="6:11" x14ac:dyDescent="0.3">
      <c r="F357" s="63">
        <v>352</v>
      </c>
      <c r="G357" s="66">
        <v>0.91043637761891272</v>
      </c>
      <c r="H357" s="67">
        <v>1250.0913246117877</v>
      </c>
      <c r="I357" s="66">
        <v>0.95305511077993021</v>
      </c>
      <c r="J357" s="66">
        <v>1.7040873340633966</v>
      </c>
      <c r="K357" s="68">
        <v>9.7470568827539079</v>
      </c>
    </row>
    <row r="358" spans="6:11" x14ac:dyDescent="0.3">
      <c r="F358" s="63">
        <v>353</v>
      </c>
      <c r="G358" s="66">
        <v>0.94069247088514762</v>
      </c>
      <c r="H358" s="67">
        <v>1305.2028962694449</v>
      </c>
      <c r="I358" s="66">
        <v>1.026607576766857</v>
      </c>
      <c r="J358" s="66">
        <v>1.5113792400516295</v>
      </c>
      <c r="K358" s="68">
        <v>2.4853152191054746</v>
      </c>
    </row>
    <row r="359" spans="6:11" x14ac:dyDescent="0.3">
      <c r="F359" s="63">
        <v>354</v>
      </c>
      <c r="G359" s="66">
        <v>0.92087867641857102</v>
      </c>
      <c r="H359" s="67">
        <v>1189.9110197076825</v>
      </c>
      <c r="I359" s="66">
        <v>0.76017138065598555</v>
      </c>
      <c r="J359" s="66">
        <v>1.7240910711874413</v>
      </c>
      <c r="K359" s="68">
        <v>5.0359317596390989</v>
      </c>
    </row>
    <row r="360" spans="6:11" x14ac:dyDescent="0.3">
      <c r="F360" s="63">
        <v>355</v>
      </c>
      <c r="G360" s="66">
        <v>0.91261635569604793</v>
      </c>
      <c r="H360" s="67">
        <v>1329.6441367697792</v>
      </c>
      <c r="I360" s="66">
        <v>0.94576035876620546</v>
      </c>
      <c r="J360" s="66">
        <v>1.6290761869290269</v>
      </c>
      <c r="K360" s="68">
        <v>10.696193202974499</v>
      </c>
    </row>
    <row r="361" spans="6:11" x14ac:dyDescent="0.3">
      <c r="F361" s="63">
        <v>356</v>
      </c>
      <c r="G361" s="66">
        <v>0.91280557689100283</v>
      </c>
      <c r="H361" s="67">
        <v>1164.9457900387458</v>
      </c>
      <c r="I361" s="66">
        <v>1.0304466608466527</v>
      </c>
      <c r="J361" s="66">
        <v>1.8186833369884838</v>
      </c>
      <c r="K361" s="68">
        <v>9.9164401995887452</v>
      </c>
    </row>
    <row r="362" spans="6:11" x14ac:dyDescent="0.3">
      <c r="F362" s="63">
        <v>357</v>
      </c>
      <c r="G362" s="66">
        <v>0.92479572054054882</v>
      </c>
      <c r="H362" s="67">
        <v>1212.3552396937275</v>
      </c>
      <c r="I362" s="66">
        <v>0.99457760837579123</v>
      </c>
      <c r="J362" s="66">
        <v>1.6808388090696278</v>
      </c>
      <c r="K362" s="68">
        <v>5.8119567465998232</v>
      </c>
    </row>
    <row r="363" spans="6:11" x14ac:dyDescent="0.3">
      <c r="F363" s="63">
        <v>358</v>
      </c>
      <c r="G363" s="66">
        <v>0.93000697003291777</v>
      </c>
      <c r="H363" s="67">
        <v>1383.9655497917702</v>
      </c>
      <c r="I363" s="66">
        <v>0.97160661983348606</v>
      </c>
      <c r="J363" s="66">
        <v>1.5862093382801792</v>
      </c>
      <c r="K363" s="68">
        <v>10.581774687764339</v>
      </c>
    </row>
    <row r="364" spans="6:11" x14ac:dyDescent="0.3">
      <c r="F364" s="63">
        <v>359</v>
      </c>
      <c r="G364" s="66">
        <v>0.91968781299566427</v>
      </c>
      <c r="H364" s="67">
        <v>1201.1292246295504</v>
      </c>
      <c r="I364" s="66">
        <v>0.94472956983108147</v>
      </c>
      <c r="J364" s="66">
        <v>1.5696312177724767</v>
      </c>
      <c r="K364" s="68">
        <v>0.85774779036108406</v>
      </c>
    </row>
    <row r="365" spans="6:11" x14ac:dyDescent="0.3">
      <c r="F365" s="63">
        <v>360</v>
      </c>
      <c r="G365" s="66">
        <v>0.93315311813154711</v>
      </c>
      <c r="H365" s="67">
        <v>1142.2754559082173</v>
      </c>
      <c r="I365" s="66">
        <v>1.0663210692863274</v>
      </c>
      <c r="J365" s="66">
        <v>1.8352238595051784</v>
      </c>
      <c r="K365" s="68">
        <v>7.7059728805145618</v>
      </c>
    </row>
    <row r="366" spans="6:11" x14ac:dyDescent="0.3">
      <c r="F366" s="63">
        <v>361</v>
      </c>
      <c r="G366" s="66">
        <v>0.90081333161738908</v>
      </c>
      <c r="H366" s="67">
        <v>1173.1486864812578</v>
      </c>
      <c r="I366" s="66">
        <v>0.99060561478945564</v>
      </c>
      <c r="J366" s="66">
        <v>1.723377122488633</v>
      </c>
      <c r="K366" s="68">
        <v>7.0915496313270632</v>
      </c>
    </row>
    <row r="367" spans="6:11" x14ac:dyDescent="0.3">
      <c r="F367" s="63">
        <v>362</v>
      </c>
      <c r="G367" s="66">
        <v>0.93475486145467634</v>
      </c>
      <c r="H367" s="67">
        <v>1310.2749976165876</v>
      </c>
      <c r="I367" s="66">
        <v>0.97306691397515088</v>
      </c>
      <c r="J367" s="66">
        <v>1.6060356654341343</v>
      </c>
      <c r="K367" s="68">
        <v>7.1799472148471404</v>
      </c>
    </row>
    <row r="368" spans="6:11" x14ac:dyDescent="0.3">
      <c r="F368" s="63">
        <v>363</v>
      </c>
      <c r="G368" s="66">
        <v>0.96157287078278819</v>
      </c>
      <c r="H368" s="67">
        <v>1098.7746438572638</v>
      </c>
      <c r="I368" s="66">
        <v>0.81734055937447525</v>
      </c>
      <c r="J368" s="66">
        <v>1.7645541266343945</v>
      </c>
      <c r="K368" s="68">
        <v>-0.14186043325010686</v>
      </c>
    </row>
    <row r="369" spans="6:11" x14ac:dyDescent="0.3">
      <c r="F369" s="63">
        <v>364</v>
      </c>
      <c r="G369" s="66">
        <v>0.89628941000240636</v>
      </c>
      <c r="H369" s="67">
        <v>986.20182601965848</v>
      </c>
      <c r="I369" s="66">
        <v>0.8516787293671424</v>
      </c>
      <c r="J369" s="66">
        <v>1.5898711738626057</v>
      </c>
      <c r="K369" s="68">
        <v>-7.4579595286399867</v>
      </c>
    </row>
    <row r="370" spans="6:11" x14ac:dyDescent="0.3">
      <c r="F370" s="63">
        <v>365</v>
      </c>
      <c r="G370" s="66">
        <v>0.89013059391444127</v>
      </c>
      <c r="H370" s="67">
        <v>1192.4848589437845</v>
      </c>
      <c r="I370" s="66">
        <v>0.96421201340315765</v>
      </c>
      <c r="J370" s="66">
        <v>1.6459439840110726</v>
      </c>
      <c r="K370" s="68">
        <v>5.6823500093315911</v>
      </c>
    </row>
    <row r="371" spans="6:11" x14ac:dyDescent="0.3">
      <c r="F371" s="63">
        <v>366</v>
      </c>
      <c r="G371" s="66">
        <v>0.92809943558244956</v>
      </c>
      <c r="H371" s="67">
        <v>1326.6510164637796</v>
      </c>
      <c r="I371" s="66">
        <v>1.0886988735894687</v>
      </c>
      <c r="J371" s="66">
        <v>1.694136556276139</v>
      </c>
      <c r="K371" s="68">
        <v>13.998118120473475</v>
      </c>
    </row>
    <row r="372" spans="6:11" x14ac:dyDescent="0.3">
      <c r="F372" s="63">
        <v>367</v>
      </c>
      <c r="G372" s="66">
        <v>0.94706203287471824</v>
      </c>
      <c r="H372" s="67">
        <v>1155.127144701692</v>
      </c>
      <c r="I372" s="66">
        <v>0.95016756814790126</v>
      </c>
      <c r="J372" s="66">
        <v>1.6774123502923728</v>
      </c>
      <c r="K372" s="68">
        <v>0.73941359026391806</v>
      </c>
    </row>
    <row r="373" spans="6:11" x14ac:dyDescent="0.3">
      <c r="F373" s="63">
        <v>368</v>
      </c>
      <c r="G373" s="66">
        <v>0.90949116150998588</v>
      </c>
      <c r="H373" s="67">
        <v>1373.7524961372092</v>
      </c>
      <c r="I373" s="66">
        <v>0.89580693248020615</v>
      </c>
      <c r="J373" s="66">
        <v>1.5999285463048942</v>
      </c>
      <c r="K373" s="68">
        <v>11.373593724579111</v>
      </c>
    </row>
    <row r="374" spans="6:11" x14ac:dyDescent="0.3">
      <c r="F374" s="63">
        <v>369</v>
      </c>
      <c r="G374" s="66">
        <v>0.92669154976162094</v>
      </c>
      <c r="H374" s="67">
        <v>1296.993626768236</v>
      </c>
      <c r="I374" s="66">
        <v>1.0510925072258985</v>
      </c>
      <c r="J374" s="66">
        <v>1.6148203315639322</v>
      </c>
      <c r="K374" s="68">
        <v>8.055271363200232</v>
      </c>
    </row>
    <row r="375" spans="6:11" x14ac:dyDescent="0.3">
      <c r="F375" s="63">
        <v>370</v>
      </c>
      <c r="G375" s="66">
        <v>0.92632043886296889</v>
      </c>
      <c r="H375" s="67">
        <v>1157.0868929040455</v>
      </c>
      <c r="I375" s="66">
        <v>0.89370095321937382</v>
      </c>
      <c r="J375" s="66">
        <v>1.6318598199673571</v>
      </c>
      <c r="K375" s="68">
        <v>0.47880579665598272</v>
      </c>
    </row>
    <row r="376" spans="6:11" x14ac:dyDescent="0.3">
      <c r="F376" s="63">
        <v>371</v>
      </c>
      <c r="G376" s="66">
        <v>0.92316408981073061</v>
      </c>
      <c r="H376" s="67">
        <v>1200.3990027970788</v>
      </c>
      <c r="I376" s="66">
        <v>1.0019873200965608</v>
      </c>
      <c r="J376" s="66">
        <v>1.7560459997718172</v>
      </c>
      <c r="K376" s="68">
        <v>8.4297833410503937</v>
      </c>
    </row>
    <row r="377" spans="6:11" x14ac:dyDescent="0.3">
      <c r="F377" s="63">
        <v>372</v>
      </c>
      <c r="G377" s="66">
        <v>0.9175990398801428</v>
      </c>
      <c r="H377" s="67">
        <v>1322.6334083861602</v>
      </c>
      <c r="I377" s="66">
        <v>0.9804661596247356</v>
      </c>
      <c r="J377" s="66">
        <v>1.5319786019962489</v>
      </c>
      <c r="K377" s="68">
        <v>5.8782491312557976</v>
      </c>
    </row>
    <row r="378" spans="6:11" x14ac:dyDescent="0.3">
      <c r="F378" s="63">
        <v>373</v>
      </c>
      <c r="G378" s="66">
        <v>0.90554833450085992</v>
      </c>
      <c r="H378" s="67">
        <v>1154.2793959787546</v>
      </c>
      <c r="I378" s="66">
        <v>1.0439903280544389</v>
      </c>
      <c r="J378" s="66">
        <v>1.7735767368367228</v>
      </c>
      <c r="K378" s="68">
        <v>8.0222330106344977</v>
      </c>
    </row>
    <row r="379" spans="6:11" x14ac:dyDescent="0.3">
      <c r="F379" s="63">
        <v>374</v>
      </c>
      <c r="G379" s="66">
        <v>0.95300508132588824</v>
      </c>
      <c r="H379" s="67">
        <v>1070.3024368261576</v>
      </c>
      <c r="I379" s="66">
        <v>1.1236099731378548</v>
      </c>
      <c r="J379" s="66">
        <v>1.8013040942510818</v>
      </c>
      <c r="K379" s="68">
        <v>4.638139713650942E-2</v>
      </c>
    </row>
    <row r="380" spans="6:11" x14ac:dyDescent="0.3">
      <c r="F380" s="63">
        <v>375</v>
      </c>
      <c r="G380" s="66">
        <v>0.91606896290355233</v>
      </c>
      <c r="H380" s="67">
        <v>1209.1540359039525</v>
      </c>
      <c r="I380" s="66">
        <v>1.0796087557880509</v>
      </c>
      <c r="J380" s="66">
        <v>1.4069250390332584</v>
      </c>
      <c r="K380" s="68">
        <v>-5.7158671579901652</v>
      </c>
    </row>
    <row r="381" spans="6:11" x14ac:dyDescent="0.3">
      <c r="F381" s="63">
        <v>376</v>
      </c>
      <c r="G381" s="66">
        <v>0.94148172437354227</v>
      </c>
      <c r="H381" s="67">
        <v>1346.4840790084065</v>
      </c>
      <c r="I381" s="66">
        <v>1.0164151228015526</v>
      </c>
      <c r="J381" s="66">
        <v>1.6424502941404879</v>
      </c>
      <c r="K381" s="68">
        <v>10.694511243389115</v>
      </c>
    </row>
    <row r="382" spans="6:11" x14ac:dyDescent="0.3">
      <c r="F382" s="63">
        <v>377</v>
      </c>
      <c r="G382" s="66">
        <v>0.92519753376212521</v>
      </c>
      <c r="H382" s="67">
        <v>1135.642882387865</v>
      </c>
      <c r="I382" s="66">
        <v>1.0862479087268111</v>
      </c>
      <c r="J382" s="66">
        <v>1.8439076834746495</v>
      </c>
      <c r="K382" s="68">
        <v>8.4373895844957225</v>
      </c>
    </row>
    <row r="383" spans="6:11" x14ac:dyDescent="0.3">
      <c r="F383" s="63">
        <v>378</v>
      </c>
      <c r="G383" s="66">
        <v>0.89726353058194308</v>
      </c>
      <c r="H383" s="67">
        <v>1276.5176922514156</v>
      </c>
      <c r="I383" s="66">
        <v>0.88258829546534856</v>
      </c>
      <c r="J383" s="66">
        <v>1.5976224953165494</v>
      </c>
      <c r="K383" s="68">
        <v>7.1273316525835391</v>
      </c>
    </row>
    <row r="384" spans="6:11" x14ac:dyDescent="0.3">
      <c r="F384" s="63">
        <v>379</v>
      </c>
      <c r="G384" s="66">
        <v>0.92344969193292215</v>
      </c>
      <c r="H384" s="67">
        <v>1206.8637166217513</v>
      </c>
      <c r="I384" s="66">
        <v>0.85114302035693412</v>
      </c>
      <c r="J384" s="66">
        <v>1.6454681089053185</v>
      </c>
      <c r="K384" s="68">
        <v>3.5231660497691704</v>
      </c>
    </row>
    <row r="385" spans="6:11" x14ac:dyDescent="0.3">
      <c r="F385" s="63">
        <v>380</v>
      </c>
      <c r="G385" s="66">
        <v>0.94210411625050361</v>
      </c>
      <c r="H385" s="67">
        <v>1335.7848813954238</v>
      </c>
      <c r="I385" s="66">
        <v>0.90510801907229843</v>
      </c>
      <c r="J385" s="66">
        <v>1.6230885682261542</v>
      </c>
      <c r="K385" s="68">
        <v>8.1365436333595067</v>
      </c>
    </row>
    <row r="386" spans="6:11" x14ac:dyDescent="0.3">
      <c r="F386" s="63">
        <v>381</v>
      </c>
      <c r="G386" s="66">
        <v>0.89815115056609152</v>
      </c>
      <c r="H386" s="67">
        <v>1209.3292984852667</v>
      </c>
      <c r="I386" s="66">
        <v>1.0191860845949721</v>
      </c>
      <c r="J386" s="66">
        <v>1.5839250201111064</v>
      </c>
      <c r="K386" s="68">
        <v>3.6362981324718668</v>
      </c>
    </row>
    <row r="387" spans="6:11" x14ac:dyDescent="0.3">
      <c r="F387" s="63">
        <v>382</v>
      </c>
      <c r="G387" s="66">
        <v>0.91369015137577148</v>
      </c>
      <c r="H387" s="67">
        <v>1277.3370561576826</v>
      </c>
      <c r="I387" s="66">
        <v>0.80797066285385055</v>
      </c>
      <c r="J387" s="66">
        <v>1.615125121056755</v>
      </c>
      <c r="K387" s="68">
        <v>6.1361007281579454</v>
      </c>
    </row>
    <row r="388" spans="6:11" x14ac:dyDescent="0.3">
      <c r="F388" s="63">
        <v>383</v>
      </c>
      <c r="G388" s="66">
        <v>0.91651643573700337</v>
      </c>
      <c r="H388" s="67">
        <v>1100.8414575437532</v>
      </c>
      <c r="I388" s="66">
        <v>0.96515325914182071</v>
      </c>
      <c r="J388" s="66">
        <v>1.8740784841367897</v>
      </c>
      <c r="K388" s="68">
        <v>7.1138967257798909</v>
      </c>
    </row>
    <row r="389" spans="6:11" x14ac:dyDescent="0.3">
      <c r="F389" s="63">
        <v>384</v>
      </c>
      <c r="G389" s="66">
        <v>0.9456525483204945</v>
      </c>
      <c r="H389" s="67">
        <v>1116.5472943741929</v>
      </c>
      <c r="I389" s="66">
        <v>0.90451320715967243</v>
      </c>
      <c r="J389" s="66">
        <v>1.6971568014347735</v>
      </c>
      <c r="K389" s="68">
        <v>-0.5195843884717003</v>
      </c>
    </row>
    <row r="390" spans="6:11" x14ac:dyDescent="0.3">
      <c r="F390" s="63">
        <v>385</v>
      </c>
      <c r="G390" s="66">
        <v>0.93768303993755786</v>
      </c>
      <c r="H390" s="67">
        <v>1087.0495914332002</v>
      </c>
      <c r="I390" s="66">
        <v>1.0436921044049958</v>
      </c>
      <c r="J390" s="66">
        <v>1.5779703091138793</v>
      </c>
      <c r="K390" s="68">
        <v>-6.4559762535552156</v>
      </c>
    </row>
    <row r="391" spans="6:11" x14ac:dyDescent="0.3">
      <c r="F391" s="63">
        <v>386</v>
      </c>
      <c r="G391" s="66">
        <v>0.91560381866895468</v>
      </c>
      <c r="H391" s="67">
        <v>1207.1961219120808</v>
      </c>
      <c r="I391" s="66">
        <v>1.0345758665611011</v>
      </c>
      <c r="J391" s="66">
        <v>1.6076567619148914</v>
      </c>
      <c r="K391" s="68">
        <v>3.257038217466429</v>
      </c>
    </row>
    <row r="392" spans="6:11" x14ac:dyDescent="0.3">
      <c r="F392" s="63">
        <v>387</v>
      </c>
      <c r="G392" s="66">
        <v>0.95993260280962434</v>
      </c>
      <c r="H392" s="67">
        <v>1056.7600541968577</v>
      </c>
      <c r="I392" s="66">
        <v>1.1354887288811173</v>
      </c>
      <c r="J392" s="66">
        <v>1.7441597445776877</v>
      </c>
      <c r="K392" s="68">
        <v>-3.7104066428870111</v>
      </c>
    </row>
    <row r="393" spans="6:11" x14ac:dyDescent="0.3">
      <c r="F393" s="63">
        <v>388</v>
      </c>
      <c r="G393" s="66">
        <v>0.91682689383573301</v>
      </c>
      <c r="H393" s="67">
        <v>1201.9365033961415</v>
      </c>
      <c r="I393" s="66">
        <v>1.0586735707239874</v>
      </c>
      <c r="J393" s="66">
        <v>1.714499544000845</v>
      </c>
      <c r="K393" s="68">
        <v>7.6902569136185797</v>
      </c>
    </row>
    <row r="394" spans="6:11" x14ac:dyDescent="0.3">
      <c r="F394" s="63">
        <v>389</v>
      </c>
      <c r="G394" s="66">
        <v>0.93373340658348736</v>
      </c>
      <c r="H394" s="67">
        <v>1143.5517961751132</v>
      </c>
      <c r="I394" s="66">
        <v>0.9787690538781938</v>
      </c>
      <c r="J394" s="66">
        <v>1.6154118960753501</v>
      </c>
      <c r="K394" s="68">
        <v>-1.363132064902246</v>
      </c>
    </row>
    <row r="395" spans="6:11" x14ac:dyDescent="0.3">
      <c r="F395" s="63">
        <v>390</v>
      </c>
      <c r="G395" s="66">
        <v>0.91150414072985753</v>
      </c>
      <c r="H395" s="67">
        <v>1256.3177437249462</v>
      </c>
      <c r="I395" s="66">
        <v>0.99812607235537165</v>
      </c>
      <c r="J395" s="66">
        <v>1.6522160164706061</v>
      </c>
      <c r="K395" s="68">
        <v>8.199327542672977</v>
      </c>
    </row>
    <row r="396" spans="6:11" x14ac:dyDescent="0.3">
      <c r="F396" s="63">
        <v>391</v>
      </c>
      <c r="G396" s="66">
        <v>0.97026689750740913</v>
      </c>
      <c r="H396" s="67">
        <v>1224.8172203428649</v>
      </c>
      <c r="I396" s="66">
        <v>1.1989175396024165</v>
      </c>
      <c r="J396" s="66">
        <v>1.7309831646627856</v>
      </c>
      <c r="K396" s="68">
        <v>6.2976765340785237</v>
      </c>
    </row>
    <row r="397" spans="6:11" x14ac:dyDescent="0.3">
      <c r="F397" s="63">
        <v>392</v>
      </c>
      <c r="G397" s="66">
        <v>0.88235259122372911</v>
      </c>
      <c r="H397" s="67">
        <v>1332.118428768214</v>
      </c>
      <c r="I397" s="66">
        <v>1.0450730103714765</v>
      </c>
      <c r="J397" s="66">
        <v>1.7395047125537197</v>
      </c>
      <c r="K397" s="68">
        <v>20.309878717209131</v>
      </c>
    </row>
    <row r="398" spans="6:11" x14ac:dyDescent="0.3">
      <c r="F398" s="63">
        <v>393</v>
      </c>
      <c r="G398" s="66">
        <v>0.92445793139652632</v>
      </c>
      <c r="H398" s="67">
        <v>1098.3160137784987</v>
      </c>
      <c r="I398" s="66">
        <v>0.98703619832322576</v>
      </c>
      <c r="J398" s="66">
        <v>1.6741567726330104</v>
      </c>
      <c r="K398" s="68">
        <v>-1.0383535212414414</v>
      </c>
    </row>
    <row r="399" spans="6:11" x14ac:dyDescent="0.3">
      <c r="F399" s="63">
        <v>394</v>
      </c>
      <c r="G399" s="66">
        <v>0.9220230597418807</v>
      </c>
      <c r="H399" s="67">
        <v>1234.6731400164333</v>
      </c>
      <c r="I399" s="66">
        <v>1.1819581118822955</v>
      </c>
      <c r="J399" s="66">
        <v>1.5551798458997741</v>
      </c>
      <c r="K399" s="68">
        <v>2.3104658242551088</v>
      </c>
    </row>
    <row r="400" spans="6:11" x14ac:dyDescent="0.3">
      <c r="F400" s="63">
        <v>395</v>
      </c>
      <c r="G400" s="66">
        <v>0.93107835091438496</v>
      </c>
      <c r="H400" s="67">
        <v>1308.2883403127289</v>
      </c>
      <c r="I400" s="66">
        <v>1.2492582086934532</v>
      </c>
      <c r="J400" s="66">
        <v>1.7699069849123734</v>
      </c>
      <c r="K400" s="68">
        <v>18.685599517657295</v>
      </c>
    </row>
    <row r="401" spans="6:11" x14ac:dyDescent="0.3">
      <c r="F401" s="63">
        <v>396</v>
      </c>
      <c r="G401" s="66">
        <v>0.93585702657073933</v>
      </c>
      <c r="H401" s="67">
        <v>1182.4209288369632</v>
      </c>
      <c r="I401" s="66">
        <v>1.0059171822927082</v>
      </c>
      <c r="J401" s="66">
        <v>1.6145283660679313</v>
      </c>
      <c r="K401" s="68">
        <v>0.58762569244061413</v>
      </c>
    </row>
    <row r="402" spans="6:11" x14ac:dyDescent="0.3">
      <c r="F402" s="63">
        <v>397</v>
      </c>
      <c r="G402" s="66">
        <v>0.92582680869592582</v>
      </c>
      <c r="H402" s="67">
        <v>1227.0512742263022</v>
      </c>
      <c r="I402" s="66">
        <v>1.0855144927391027</v>
      </c>
      <c r="J402" s="66">
        <v>1.7473456028937575</v>
      </c>
      <c r="K402" s="68">
        <v>10.265147465469807</v>
      </c>
    </row>
    <row r="403" spans="6:11" x14ac:dyDescent="0.3">
      <c r="F403" s="63">
        <v>398</v>
      </c>
      <c r="G403" s="66">
        <v>0.90851261538849826</v>
      </c>
      <c r="H403" s="67">
        <v>1265.852037680454</v>
      </c>
      <c r="I403" s="66">
        <v>1.0514172135414082</v>
      </c>
      <c r="J403" s="66">
        <v>1.6310547595026652</v>
      </c>
      <c r="K403" s="68">
        <v>8.4800113589143447</v>
      </c>
    </row>
    <row r="404" spans="6:11" x14ac:dyDescent="0.3">
      <c r="F404" s="63">
        <v>399</v>
      </c>
      <c r="G404" s="66">
        <v>0.93908588827719675</v>
      </c>
      <c r="H404" s="67">
        <v>1090.2866156765865</v>
      </c>
      <c r="I404" s="66">
        <v>1.0859162567136216</v>
      </c>
      <c r="J404" s="66">
        <v>1.7112968149183765</v>
      </c>
      <c r="K404" s="68">
        <v>-1.2183762481185645</v>
      </c>
    </row>
    <row r="405" spans="6:11" x14ac:dyDescent="0.3">
      <c r="F405" s="63">
        <v>400</v>
      </c>
      <c r="G405" s="66">
        <v>0.89926870884207399</v>
      </c>
      <c r="H405" s="67">
        <v>1299.6806546478215</v>
      </c>
      <c r="I405" s="66">
        <v>0.95625149559506029</v>
      </c>
      <c r="J405" s="66">
        <v>1.6152853410553867</v>
      </c>
      <c r="K405" s="68">
        <v>9.6163537727362147</v>
      </c>
    </row>
    <row r="406" spans="6:11" x14ac:dyDescent="0.3">
      <c r="F406" s="63">
        <v>401</v>
      </c>
      <c r="G406" s="66">
        <v>0.92835573167591889</v>
      </c>
      <c r="H406" s="67">
        <v>1183.643459486133</v>
      </c>
      <c r="I406" s="66">
        <v>1.0191091394208178</v>
      </c>
      <c r="J406" s="66">
        <v>1.63346193833715</v>
      </c>
      <c r="K406" s="68">
        <v>1.9960071058078632</v>
      </c>
    </row>
    <row r="407" spans="6:11" x14ac:dyDescent="0.3">
      <c r="F407" s="63">
        <v>402</v>
      </c>
      <c r="G407" s="66">
        <v>0.88943350227154816</v>
      </c>
      <c r="H407" s="67">
        <v>1176.3956104123699</v>
      </c>
      <c r="I407" s="66">
        <v>0.98699692015286999</v>
      </c>
      <c r="J407" s="66">
        <v>1.6479424496602157</v>
      </c>
      <c r="K407" s="68">
        <v>5.0105356919232156</v>
      </c>
    </row>
    <row r="408" spans="6:11" x14ac:dyDescent="0.3">
      <c r="F408" s="63">
        <v>403</v>
      </c>
      <c r="G408" s="66">
        <v>0.93367743644756862</v>
      </c>
      <c r="H408" s="67">
        <v>1161.6413743084888</v>
      </c>
      <c r="I408" s="66">
        <v>0.80133233650928026</v>
      </c>
      <c r="J408" s="66">
        <v>1.7578052194037415</v>
      </c>
      <c r="K408" s="68">
        <v>4.2576172674045409</v>
      </c>
    </row>
    <row r="409" spans="6:11" x14ac:dyDescent="0.3">
      <c r="F409" s="63">
        <v>404</v>
      </c>
      <c r="G409" s="66">
        <v>0.94260925510486815</v>
      </c>
      <c r="H409" s="67">
        <v>1106.9347789847375</v>
      </c>
      <c r="I409" s="66">
        <v>0.94632014461540148</v>
      </c>
      <c r="J409" s="66">
        <v>1.7414781326234716</v>
      </c>
      <c r="K409" s="68">
        <v>0.71021858118897674</v>
      </c>
    </row>
    <row r="410" spans="6:11" x14ac:dyDescent="0.3">
      <c r="F410" s="63">
        <v>405</v>
      </c>
      <c r="G410" s="66">
        <v>0.89306342183043819</v>
      </c>
      <c r="H410" s="67">
        <v>1121.1716305434468</v>
      </c>
      <c r="I410" s="66">
        <v>0.82322681712675316</v>
      </c>
      <c r="J410" s="66">
        <v>1.5941342265236649</v>
      </c>
      <c r="K410" s="68">
        <v>-0.54035793158945444</v>
      </c>
    </row>
    <row r="411" spans="6:11" x14ac:dyDescent="0.3">
      <c r="F411" s="63">
        <v>406</v>
      </c>
      <c r="G411" s="66">
        <v>0.92524618375341805</v>
      </c>
      <c r="H411" s="67">
        <v>1260.3539485702597</v>
      </c>
      <c r="I411" s="66">
        <v>1.0551745828352304</v>
      </c>
      <c r="J411" s="66">
        <v>1.7997921743484797</v>
      </c>
      <c r="K411" s="68">
        <v>14.584789852072925</v>
      </c>
    </row>
    <row r="412" spans="6:11" x14ac:dyDescent="0.3">
      <c r="F412" s="63">
        <v>407</v>
      </c>
      <c r="G412" s="66">
        <v>0.90815056374370573</v>
      </c>
      <c r="H412" s="67">
        <v>1426.4660128308528</v>
      </c>
      <c r="I412" s="66">
        <v>1.0646141299556964</v>
      </c>
      <c r="J412" s="66">
        <v>1.6779741438647471</v>
      </c>
      <c r="K412" s="68">
        <v>21.013637192295313</v>
      </c>
    </row>
    <row r="413" spans="6:11" x14ac:dyDescent="0.3">
      <c r="F413" s="63">
        <v>408</v>
      </c>
      <c r="G413" s="66">
        <v>0.9328257617775062</v>
      </c>
      <c r="H413" s="67">
        <v>962.88795232773714</v>
      </c>
      <c r="I413" s="66">
        <v>0.98004813599320573</v>
      </c>
      <c r="J413" s="66">
        <v>1.6876567653591787</v>
      </c>
      <c r="K413" s="68">
        <v>-8.8125903629333528</v>
      </c>
    </row>
    <row r="414" spans="6:11" x14ac:dyDescent="0.3">
      <c r="F414" s="63">
        <v>409</v>
      </c>
      <c r="G414" s="66">
        <v>0.9562545628065664</v>
      </c>
      <c r="H414" s="67">
        <v>1180.5313135169661</v>
      </c>
      <c r="I414" s="66">
        <v>0.99177797340285823</v>
      </c>
      <c r="J414" s="66">
        <v>1.6117679396892084</v>
      </c>
      <c r="K414" s="68">
        <v>-1.0184793711790965</v>
      </c>
    </row>
    <row r="415" spans="6:11" x14ac:dyDescent="0.3">
      <c r="F415" s="63">
        <v>410</v>
      </c>
      <c r="G415" s="66">
        <v>0.88675081602481398</v>
      </c>
      <c r="H415" s="67">
        <v>1229.0871079543983</v>
      </c>
      <c r="I415" s="66">
        <v>1.0403408161504035</v>
      </c>
      <c r="J415" s="66">
        <v>1.6800583586379725</v>
      </c>
      <c r="K415" s="68">
        <v>10.266072532174915</v>
      </c>
    </row>
    <row r="416" spans="6:11" x14ac:dyDescent="0.3">
      <c r="F416" s="63">
        <v>411</v>
      </c>
      <c r="G416" s="66">
        <v>0.92836344458809295</v>
      </c>
      <c r="H416" s="67">
        <v>1173.1098972997927</v>
      </c>
      <c r="I416" s="66">
        <v>0.85656615124218882</v>
      </c>
      <c r="J416" s="66">
        <v>1.5490494304423861</v>
      </c>
      <c r="K416" s="68">
        <v>-1.7707397998151184</v>
      </c>
    </row>
    <row r="417" spans="6:11" x14ac:dyDescent="0.3">
      <c r="F417" s="63">
        <v>412</v>
      </c>
      <c r="G417" s="66">
        <v>0.91955835663193586</v>
      </c>
      <c r="H417" s="67">
        <v>1255.8182635759435</v>
      </c>
      <c r="I417" s="66">
        <v>0.92976754363087744</v>
      </c>
      <c r="J417" s="66">
        <v>1.6016172726816511</v>
      </c>
      <c r="K417" s="68">
        <v>4.9490911623105633</v>
      </c>
    </row>
    <row r="418" spans="6:11" x14ac:dyDescent="0.3">
      <c r="F418" s="63">
        <v>413</v>
      </c>
      <c r="G418" s="66">
        <v>0.92742582666123541</v>
      </c>
      <c r="H418" s="67">
        <v>1278.7752732368785</v>
      </c>
      <c r="I418" s="66">
        <v>1.0573434972098101</v>
      </c>
      <c r="J418" s="66">
        <v>1.8184261953174454</v>
      </c>
      <c r="K418" s="68">
        <v>16.50759310125752</v>
      </c>
    </row>
    <row r="419" spans="6:11" x14ac:dyDescent="0.3">
      <c r="F419" s="63">
        <v>414</v>
      </c>
      <c r="G419" s="66">
        <v>0.92887351154384645</v>
      </c>
      <c r="H419" s="67">
        <v>1213.1443524428967</v>
      </c>
      <c r="I419" s="66">
        <v>1.074275197140806</v>
      </c>
      <c r="J419" s="66">
        <v>1.7950365983015064</v>
      </c>
      <c r="K419" s="68">
        <v>11.144229762250587</v>
      </c>
    </row>
    <row r="420" spans="6:11" x14ac:dyDescent="0.3">
      <c r="F420" s="63">
        <v>415</v>
      </c>
      <c r="G420" s="66">
        <v>0.90363854607727612</v>
      </c>
      <c r="H420" s="67">
        <v>1107.1117969667894</v>
      </c>
      <c r="I420" s="66">
        <v>1.059970133101297</v>
      </c>
      <c r="J420" s="66">
        <v>1.6703574656634204</v>
      </c>
      <c r="K420" s="68">
        <v>0.84331854814237361</v>
      </c>
    </row>
    <row r="421" spans="6:11" x14ac:dyDescent="0.3">
      <c r="F421" s="63">
        <v>416</v>
      </c>
      <c r="G421" s="66">
        <v>0.94154912092272836</v>
      </c>
      <c r="H421" s="67">
        <v>1148.199326376475</v>
      </c>
      <c r="I421" s="66">
        <v>0.92358921725815779</v>
      </c>
      <c r="J421" s="66">
        <v>1.7334167803928933</v>
      </c>
      <c r="K421" s="68">
        <v>2.735944310757108</v>
      </c>
    </row>
    <row r="422" spans="6:11" x14ac:dyDescent="0.3">
      <c r="F422" s="63">
        <v>417</v>
      </c>
      <c r="G422" s="66">
        <v>0.96381791891476254</v>
      </c>
      <c r="H422" s="67">
        <v>1235.8103108094356</v>
      </c>
      <c r="I422" s="66">
        <v>0.76359030962715346</v>
      </c>
      <c r="J422" s="66">
        <v>1.7448152736188569</v>
      </c>
      <c r="K422" s="68">
        <v>5.2900304694992455</v>
      </c>
    </row>
    <row r="423" spans="6:11" x14ac:dyDescent="0.3">
      <c r="F423" s="63">
        <v>418</v>
      </c>
      <c r="G423" s="66">
        <v>0.91486687694213875</v>
      </c>
      <c r="H423" s="67">
        <v>1038.7422556219149</v>
      </c>
      <c r="I423" s="66">
        <v>1.1576490441318565</v>
      </c>
      <c r="J423" s="66">
        <v>1.5141541533106988</v>
      </c>
      <c r="K423" s="68">
        <v>-11.26079287689773</v>
      </c>
    </row>
    <row r="424" spans="6:11" x14ac:dyDescent="0.3">
      <c r="F424" s="63">
        <v>419</v>
      </c>
      <c r="G424" s="66">
        <v>0.9177707493594639</v>
      </c>
      <c r="H424" s="67">
        <v>1177.2856248852834</v>
      </c>
      <c r="I424" s="66">
        <v>0.89119763646086281</v>
      </c>
      <c r="J424" s="66">
        <v>1.627607931615825</v>
      </c>
      <c r="K424" s="68">
        <v>1.8943275205759853</v>
      </c>
    </row>
    <row r="425" spans="6:11" x14ac:dyDescent="0.3">
      <c r="F425" s="63">
        <v>420</v>
      </c>
      <c r="G425" s="66">
        <v>0.93602344433002704</v>
      </c>
      <c r="H425" s="67">
        <v>1234.7036031319835</v>
      </c>
      <c r="I425" s="66">
        <v>1.0915446172107748</v>
      </c>
      <c r="J425" s="66">
        <v>1.6502855271193981</v>
      </c>
      <c r="K425" s="68">
        <v>5.4450176883646098</v>
      </c>
    </row>
    <row r="426" spans="6:11" x14ac:dyDescent="0.3">
      <c r="F426" s="63">
        <v>421</v>
      </c>
      <c r="G426" s="66">
        <v>0.92060617537863654</v>
      </c>
      <c r="H426" s="67">
        <v>1227.9062226895294</v>
      </c>
      <c r="I426" s="66">
        <v>0.96412747464210113</v>
      </c>
      <c r="J426" s="66">
        <v>1.6689152059339358</v>
      </c>
      <c r="K426" s="68">
        <v>6.3319833838177102</v>
      </c>
    </row>
    <row r="427" spans="6:11" x14ac:dyDescent="0.3">
      <c r="F427" s="63">
        <v>422</v>
      </c>
      <c r="G427" s="66">
        <v>0.90546877885376298</v>
      </c>
      <c r="H427" s="67">
        <v>1127.9421962936754</v>
      </c>
      <c r="I427" s="66">
        <v>1.1093707844781304</v>
      </c>
      <c r="J427" s="66">
        <v>1.6946849939495019</v>
      </c>
      <c r="K427" s="68">
        <v>3.1865357436741442</v>
      </c>
    </row>
    <row r="428" spans="6:11" x14ac:dyDescent="0.3">
      <c r="F428" s="63">
        <v>423</v>
      </c>
      <c r="G428" s="66">
        <v>0.92371451781920422</v>
      </c>
      <c r="H428" s="67">
        <v>1086.6788111184776</v>
      </c>
      <c r="I428" s="66">
        <v>1.3030675253782338</v>
      </c>
      <c r="J428" s="66">
        <v>1.6803960617462579</v>
      </c>
      <c r="K428" s="68">
        <v>-1.8798624398472159</v>
      </c>
    </row>
    <row r="429" spans="6:11" x14ac:dyDescent="0.3">
      <c r="F429" s="63">
        <v>424</v>
      </c>
      <c r="G429" s="66">
        <v>0.90650241461609715</v>
      </c>
      <c r="H429" s="67">
        <v>1379.9108012654808</v>
      </c>
      <c r="I429" s="66">
        <v>0.98796558958985081</v>
      </c>
      <c r="J429" s="66">
        <v>1.7655313733540741</v>
      </c>
      <c r="K429" s="68">
        <v>21.149241661572749</v>
      </c>
    </row>
    <row r="430" spans="6:11" x14ac:dyDescent="0.3">
      <c r="F430" s="63">
        <v>425</v>
      </c>
      <c r="G430" s="66">
        <v>0.91277485208902609</v>
      </c>
      <c r="H430" s="67">
        <v>1151.9691254346315</v>
      </c>
      <c r="I430" s="66">
        <v>0.89931798452399447</v>
      </c>
      <c r="J430" s="66">
        <v>1.7774264611924329</v>
      </c>
      <c r="K430" s="68">
        <v>6.4037167286807071</v>
      </c>
    </row>
    <row r="431" spans="6:11" x14ac:dyDescent="0.3">
      <c r="F431" s="63">
        <v>426</v>
      </c>
      <c r="G431" s="66">
        <v>0.90952733218158566</v>
      </c>
      <c r="H431" s="67">
        <v>913.94514290893596</v>
      </c>
      <c r="I431" s="66">
        <v>0.98936239031026185</v>
      </c>
      <c r="J431" s="66">
        <v>1.714357095629</v>
      </c>
      <c r="K431" s="68">
        <v>-9.5121841607541882</v>
      </c>
    </row>
    <row r="432" spans="6:11" x14ac:dyDescent="0.3">
      <c r="F432" s="63">
        <v>427</v>
      </c>
      <c r="G432" s="66">
        <v>0.90859041620629788</v>
      </c>
      <c r="H432" s="67">
        <v>1285.335453116852</v>
      </c>
      <c r="I432" s="66">
        <v>1.3763742429548451</v>
      </c>
      <c r="J432" s="66">
        <v>1.8171150310663637</v>
      </c>
      <c r="K432" s="68">
        <v>24.287409596260144</v>
      </c>
    </row>
    <row r="433" spans="6:11" x14ac:dyDescent="0.3">
      <c r="F433" s="63">
        <v>428</v>
      </c>
      <c r="G433" s="66">
        <v>0.91360720232049508</v>
      </c>
      <c r="H433" s="67">
        <v>1288.3046066673733</v>
      </c>
      <c r="I433" s="66">
        <v>1.00447870020018</v>
      </c>
      <c r="J433" s="66">
        <v>1.6125292234195359</v>
      </c>
      <c r="K433" s="68">
        <v>8.1430407394566604</v>
      </c>
    </row>
    <row r="434" spans="6:11" x14ac:dyDescent="0.3">
      <c r="F434" s="63">
        <v>429</v>
      </c>
      <c r="G434" s="66">
        <v>0.91639831812528005</v>
      </c>
      <c r="H434" s="67">
        <v>1222.7948185769465</v>
      </c>
      <c r="I434" s="66">
        <v>1.1646814510579577</v>
      </c>
      <c r="J434" s="66">
        <v>1.8408139195052331</v>
      </c>
      <c r="K434" s="68">
        <v>16.27225094501944</v>
      </c>
    </row>
    <row r="435" spans="6:11" x14ac:dyDescent="0.3">
      <c r="F435" s="63">
        <v>430</v>
      </c>
      <c r="G435" s="66">
        <v>0.94181635354812865</v>
      </c>
      <c r="H435" s="67">
        <v>1220.4873907986516</v>
      </c>
      <c r="I435" s="66">
        <v>1.2338985585262847</v>
      </c>
      <c r="J435" s="66">
        <v>1.8132721839320192</v>
      </c>
      <c r="K435" s="68">
        <v>13.014697436199501</v>
      </c>
    </row>
    <row r="436" spans="6:11" x14ac:dyDescent="0.3">
      <c r="F436" s="63">
        <v>431</v>
      </c>
      <c r="G436" s="66">
        <v>0.90970391544877482</v>
      </c>
      <c r="H436" s="67">
        <v>1133.5555373282587</v>
      </c>
      <c r="I436" s="66">
        <v>1.0454702360967747</v>
      </c>
      <c r="J436" s="66">
        <v>1.5485839202662826</v>
      </c>
      <c r="K436" s="68">
        <v>-3.0951245815191344</v>
      </c>
    </row>
    <row r="437" spans="6:11" x14ac:dyDescent="0.3">
      <c r="F437" s="63">
        <v>432</v>
      </c>
      <c r="G437" s="66">
        <v>0.90126103102525779</v>
      </c>
      <c r="H437" s="67">
        <v>1236.1470695392693</v>
      </c>
      <c r="I437" s="66">
        <v>0.98756978712737997</v>
      </c>
      <c r="J437" s="66">
        <v>1.6744671992926947</v>
      </c>
      <c r="K437" s="68">
        <v>8.7293185316732007</v>
      </c>
    </row>
    <row r="438" spans="6:11" x14ac:dyDescent="0.3">
      <c r="F438" s="63">
        <v>433</v>
      </c>
      <c r="G438" s="66">
        <v>0.91206931115787371</v>
      </c>
      <c r="H438" s="67">
        <v>1135.7252613979949</v>
      </c>
      <c r="I438" s="66">
        <v>0.96108440715709997</v>
      </c>
      <c r="J438" s="66">
        <v>1.6219992946514818</v>
      </c>
      <c r="K438" s="68">
        <v>-6.1321318953044712E-2</v>
      </c>
    </row>
    <row r="439" spans="6:11" x14ac:dyDescent="0.3">
      <c r="F439" s="63">
        <v>434</v>
      </c>
      <c r="G439" s="66">
        <v>0.9295062942619926</v>
      </c>
      <c r="H439" s="67">
        <v>1371.8448585775693</v>
      </c>
      <c r="I439" s="66">
        <v>1.2608542413823098</v>
      </c>
      <c r="J439" s="66">
        <v>1.5500562507365394</v>
      </c>
      <c r="K439" s="68">
        <v>10.782051499198049</v>
      </c>
    </row>
    <row r="440" spans="6:11" x14ac:dyDescent="0.3">
      <c r="F440" s="63">
        <v>435</v>
      </c>
      <c r="G440" s="66">
        <v>0.90784457969771581</v>
      </c>
      <c r="H440" s="67">
        <v>1173.8444793055583</v>
      </c>
      <c r="I440" s="66">
        <v>1.192782489662032</v>
      </c>
      <c r="J440" s="66">
        <v>1.8738199645085434</v>
      </c>
      <c r="K440" s="68">
        <v>15.38265778720425</v>
      </c>
    </row>
    <row r="441" spans="6:11" x14ac:dyDescent="0.3">
      <c r="F441" s="63">
        <v>436</v>
      </c>
      <c r="G441" s="66">
        <v>0.91631412209551943</v>
      </c>
      <c r="H441" s="67">
        <v>1198.0994850297377</v>
      </c>
      <c r="I441" s="66">
        <v>0.96658710950609117</v>
      </c>
      <c r="J441" s="66">
        <v>1.5267832915150421</v>
      </c>
      <c r="K441" s="68">
        <v>-0.7901837017602622</v>
      </c>
    </row>
    <row r="442" spans="6:11" x14ac:dyDescent="0.3">
      <c r="F442" s="63">
        <v>437</v>
      </c>
      <c r="G442" s="66">
        <v>0.92900476984751268</v>
      </c>
      <c r="H442" s="67">
        <v>1008.4759815140883</v>
      </c>
      <c r="I442" s="66">
        <v>1.0622088496857052</v>
      </c>
      <c r="J442" s="66">
        <v>1.6877418435750287</v>
      </c>
      <c r="K442" s="68">
        <v>-6.4752850913724673</v>
      </c>
    </row>
    <row r="443" spans="6:11" x14ac:dyDescent="0.3">
      <c r="F443" s="63">
        <v>438</v>
      </c>
      <c r="G443" s="66">
        <v>0.90300618752595552</v>
      </c>
      <c r="H443" s="67">
        <v>1099.1218853312037</v>
      </c>
      <c r="I443" s="66">
        <v>0.96939457881436797</v>
      </c>
      <c r="J443" s="66">
        <v>1.7094541579058178</v>
      </c>
      <c r="K443" s="68">
        <v>1.8384463817884849</v>
      </c>
    </row>
    <row r="444" spans="6:11" x14ac:dyDescent="0.3">
      <c r="F444" s="63">
        <v>439</v>
      </c>
      <c r="G444" s="66">
        <v>0.94785937376551033</v>
      </c>
      <c r="H444" s="67">
        <v>1169.6558062395809</v>
      </c>
      <c r="I444" s="66">
        <v>1.0813088370232422</v>
      </c>
      <c r="J444" s="66">
        <v>1.767305312399325</v>
      </c>
      <c r="K444" s="68">
        <v>5.531864346522406</v>
      </c>
    </row>
    <row r="445" spans="6:11" x14ac:dyDescent="0.3">
      <c r="F445" s="63">
        <v>440</v>
      </c>
      <c r="G445" s="66">
        <v>0.91704620696572836</v>
      </c>
      <c r="H445" s="67">
        <v>1169.3378969308553</v>
      </c>
      <c r="I445" s="66">
        <v>0.9975862138547904</v>
      </c>
      <c r="J445" s="66">
        <v>1.5995081424259685</v>
      </c>
      <c r="K445" s="68">
        <v>0.57175939791690555</v>
      </c>
    </row>
    <row r="446" spans="6:11" x14ac:dyDescent="0.3">
      <c r="F446" s="63">
        <v>441</v>
      </c>
      <c r="G446" s="66">
        <v>0.89958973743574322</v>
      </c>
      <c r="H446" s="67">
        <v>1206.5376385187396</v>
      </c>
      <c r="I446" s="66">
        <v>1.0534231567871997</v>
      </c>
      <c r="J446" s="66">
        <v>1.5728302575205939</v>
      </c>
      <c r="K446" s="68">
        <v>2.9724941581397655</v>
      </c>
    </row>
    <row r="447" spans="6:11" x14ac:dyDescent="0.3">
      <c r="F447" s="63">
        <v>442</v>
      </c>
      <c r="G447" s="66">
        <v>0.91133861806501015</v>
      </c>
      <c r="H447" s="67">
        <v>1112.9011744596437</v>
      </c>
      <c r="I447" s="66">
        <v>0.91487863884659149</v>
      </c>
      <c r="J447" s="66">
        <v>1.8003860737278354</v>
      </c>
      <c r="K447" s="68">
        <v>5.2019706806584072</v>
      </c>
    </row>
    <row r="448" spans="6:11" x14ac:dyDescent="0.3">
      <c r="F448" s="63">
        <v>443</v>
      </c>
      <c r="G448" s="66">
        <v>0.9529939591830624</v>
      </c>
      <c r="H448" s="67">
        <v>1195.3910193006786</v>
      </c>
      <c r="I448" s="66">
        <v>0.8868167561169199</v>
      </c>
      <c r="J448" s="66">
        <v>1.5790810387507472</v>
      </c>
      <c r="K448" s="68">
        <v>-1.1690451066866816</v>
      </c>
    </row>
    <row r="449" spans="6:11" x14ac:dyDescent="0.3">
      <c r="F449" s="63">
        <v>444</v>
      </c>
      <c r="G449" s="66">
        <v>0.92223157870054151</v>
      </c>
      <c r="H449" s="67">
        <v>1242.4841800189915</v>
      </c>
      <c r="I449" s="66">
        <v>1.1750652039136056</v>
      </c>
      <c r="J449" s="66">
        <v>1.8015662505943058</v>
      </c>
      <c r="K449" s="68">
        <v>15.3174857965914</v>
      </c>
    </row>
    <row r="450" spans="6:11" x14ac:dyDescent="0.3">
      <c r="F450" s="63">
        <v>445</v>
      </c>
      <c r="G450" s="66">
        <v>0.90409162619447869</v>
      </c>
      <c r="H450" s="67">
        <v>1102.935868771284</v>
      </c>
      <c r="I450" s="66">
        <v>0.90138460885136196</v>
      </c>
      <c r="J450" s="66">
        <v>1.6998882166491327</v>
      </c>
      <c r="K450" s="68">
        <v>1.5078668011678904</v>
      </c>
    </row>
    <row r="451" spans="6:11" x14ac:dyDescent="0.3">
      <c r="F451" s="63">
        <v>446</v>
      </c>
      <c r="G451" s="66">
        <v>0.93013640505816753</v>
      </c>
      <c r="H451" s="67">
        <v>1434.2183308016363</v>
      </c>
      <c r="I451" s="66">
        <v>0.92580678526508675</v>
      </c>
      <c r="J451" s="66">
        <v>1.554140249953698</v>
      </c>
      <c r="K451" s="68">
        <v>11.152182493178762</v>
      </c>
    </row>
    <row r="452" spans="6:11" x14ac:dyDescent="0.3">
      <c r="F452" s="63">
        <v>447</v>
      </c>
      <c r="G452" s="66">
        <v>0.92004536544840743</v>
      </c>
      <c r="H452" s="67">
        <v>1069.1281902440001</v>
      </c>
      <c r="I452" s="66">
        <v>0.94188874197470085</v>
      </c>
      <c r="J452" s="66">
        <v>1.680782855816968</v>
      </c>
      <c r="K452" s="68">
        <v>-2.0771613082958611</v>
      </c>
    </row>
    <row r="453" spans="6:11" x14ac:dyDescent="0.3">
      <c r="F453" s="63">
        <v>448</v>
      </c>
      <c r="G453" s="66">
        <v>0.91717423532348596</v>
      </c>
      <c r="H453" s="67">
        <v>1285.2453515694694</v>
      </c>
      <c r="I453" s="66">
        <v>0.89371521962301703</v>
      </c>
      <c r="J453" s="66">
        <v>1.6987651068687126</v>
      </c>
      <c r="K453" s="68">
        <v>10.308718251067139</v>
      </c>
    </row>
    <row r="454" spans="6:11" x14ac:dyDescent="0.3">
      <c r="F454" s="63">
        <v>449</v>
      </c>
      <c r="G454" s="66">
        <v>0.92840431111583477</v>
      </c>
      <c r="H454" s="67">
        <v>1282.4144303239482</v>
      </c>
      <c r="I454" s="66">
        <v>1.0659074155393296</v>
      </c>
      <c r="J454" s="66">
        <v>1.7470944771245636</v>
      </c>
      <c r="K454" s="68">
        <v>13.418369914367243</v>
      </c>
    </row>
    <row r="455" spans="6:11" x14ac:dyDescent="0.3">
      <c r="F455" s="63">
        <v>450</v>
      </c>
      <c r="G455" s="66">
        <v>0.92495453574234976</v>
      </c>
      <c r="H455" s="67">
        <v>1358.6990136220004</v>
      </c>
      <c r="I455" s="66">
        <v>0.8902747808804482</v>
      </c>
      <c r="J455" s="66">
        <v>1.7102103734754741</v>
      </c>
      <c r="K455" s="68">
        <v>14.038485110403522</v>
      </c>
    </row>
    <row r="456" spans="6:11" x14ac:dyDescent="0.3">
      <c r="F456" s="63">
        <v>451</v>
      </c>
      <c r="G456" s="66">
        <v>0.87814978997961524</v>
      </c>
      <c r="H456" s="67">
        <v>1295.7817970344468</v>
      </c>
      <c r="I456" s="66">
        <v>1.0226915836985875</v>
      </c>
      <c r="J456" s="66">
        <v>1.5639285279956947</v>
      </c>
      <c r="K456" s="68">
        <v>9.4029980681781247</v>
      </c>
    </row>
    <row r="457" spans="6:11" x14ac:dyDescent="0.3">
      <c r="F457" s="63">
        <v>452</v>
      </c>
      <c r="G457" s="66">
        <v>0.93352237291799667</v>
      </c>
      <c r="H457" s="67">
        <v>1264.0378490694775</v>
      </c>
      <c r="I457" s="66">
        <v>0.92219771439541243</v>
      </c>
      <c r="J457" s="66">
        <v>1.9282115274725276</v>
      </c>
      <c r="K457" s="68">
        <v>17.468527203363383</v>
      </c>
    </row>
    <row r="458" spans="6:11" x14ac:dyDescent="0.3">
      <c r="F458" s="63">
        <v>453</v>
      </c>
      <c r="G458" s="66">
        <v>0.94947181495928601</v>
      </c>
      <c r="H458" s="67">
        <v>1194.3408636592183</v>
      </c>
      <c r="I458" s="66">
        <v>0.8945571401275606</v>
      </c>
      <c r="J458" s="66">
        <v>1.7324236211577981</v>
      </c>
      <c r="K458" s="68">
        <v>4.5294775993294198</v>
      </c>
    </row>
    <row r="459" spans="6:11" x14ac:dyDescent="0.3">
      <c r="F459" s="63">
        <v>454</v>
      </c>
      <c r="G459" s="66">
        <v>0.91816318201489489</v>
      </c>
      <c r="H459" s="67">
        <v>1271.4054592825617</v>
      </c>
      <c r="I459" s="66">
        <v>0.92968848011777083</v>
      </c>
      <c r="J459" s="66">
        <v>1.6269721506906545</v>
      </c>
      <c r="K459" s="68">
        <v>6.9101546617076393</v>
      </c>
    </row>
    <row r="460" spans="6:11" x14ac:dyDescent="0.3">
      <c r="F460" s="63">
        <v>455</v>
      </c>
      <c r="G460" s="66">
        <v>0.91482979776719175</v>
      </c>
      <c r="H460" s="67">
        <v>1325.7818988185581</v>
      </c>
      <c r="I460" s="66">
        <v>1.1132104707903807</v>
      </c>
      <c r="J460" s="66">
        <v>1.7265746732595106</v>
      </c>
      <c r="K460" s="68">
        <v>17.195356790177122</v>
      </c>
    </row>
    <row r="461" spans="6:11" x14ac:dyDescent="0.3">
      <c r="F461" s="63">
        <v>456</v>
      </c>
      <c r="G461" s="66">
        <v>0.94709107917673807</v>
      </c>
      <c r="H461" s="67">
        <v>1137.5448858118682</v>
      </c>
      <c r="I461" s="66">
        <v>1.1069430149666875</v>
      </c>
      <c r="J461" s="66">
        <v>1.6929860226923032</v>
      </c>
      <c r="K461" s="68">
        <v>0.41663750581328574</v>
      </c>
    </row>
    <row r="462" spans="6:11" x14ac:dyDescent="0.3">
      <c r="F462" s="63">
        <v>457</v>
      </c>
      <c r="G462" s="66">
        <v>0.89922498342077117</v>
      </c>
      <c r="H462" s="67">
        <v>1233.0956285658085</v>
      </c>
      <c r="I462" s="66">
        <v>0.98368013405502253</v>
      </c>
      <c r="J462" s="66">
        <v>1.6045752604227799</v>
      </c>
      <c r="K462" s="68">
        <v>5.6485941269827036</v>
      </c>
    </row>
    <row r="463" spans="6:11" x14ac:dyDescent="0.3">
      <c r="F463" s="63">
        <v>458</v>
      </c>
      <c r="G463" s="66">
        <v>0.92147218807759657</v>
      </c>
      <c r="H463" s="67">
        <v>1201.6448864596105</v>
      </c>
      <c r="I463" s="66">
        <v>0.9055353316022775</v>
      </c>
      <c r="J463" s="66">
        <v>1.8899475068582743</v>
      </c>
      <c r="K463" s="68">
        <v>12.893158363689363</v>
      </c>
    </row>
    <row r="464" spans="6:11" x14ac:dyDescent="0.3">
      <c r="F464" s="63">
        <v>459</v>
      </c>
      <c r="G464" s="66">
        <v>0.91984552067414815</v>
      </c>
      <c r="H464" s="67">
        <v>1143.7949805646672</v>
      </c>
      <c r="I464" s="66">
        <v>0.89120755899132087</v>
      </c>
      <c r="J464" s="66">
        <v>1.5120392958339037</v>
      </c>
      <c r="K464" s="68">
        <v>-4.0561356883523461</v>
      </c>
    </row>
    <row r="465" spans="6:11" x14ac:dyDescent="0.3">
      <c r="F465" s="63">
        <v>460</v>
      </c>
      <c r="G465" s="66">
        <v>0.91373699832019417</v>
      </c>
      <c r="H465" s="67">
        <v>1234.1486910587657</v>
      </c>
      <c r="I465" s="66">
        <v>0.91494611801998171</v>
      </c>
      <c r="J465" s="66">
        <v>1.6251083073652224</v>
      </c>
      <c r="K465" s="68">
        <v>5.0961320751689971</v>
      </c>
    </row>
    <row r="466" spans="6:11" x14ac:dyDescent="0.3">
      <c r="F466" s="63">
        <v>461</v>
      </c>
      <c r="G466" s="66">
        <v>0.90786632365214515</v>
      </c>
      <c r="H466" s="67">
        <v>1412.7729281027005</v>
      </c>
      <c r="I466" s="66">
        <v>1.1831197921888932</v>
      </c>
      <c r="J466" s="66">
        <v>1.654438621427023</v>
      </c>
      <c r="K466" s="68">
        <v>21.028300521154954</v>
      </c>
    </row>
    <row r="467" spans="6:11" x14ac:dyDescent="0.3">
      <c r="F467" s="63">
        <v>462</v>
      </c>
      <c r="G467" s="66">
        <v>0.88103831758989004</v>
      </c>
      <c r="H467" s="67">
        <v>1166.2046690735717</v>
      </c>
      <c r="I467" s="66">
        <v>1.134085630789101</v>
      </c>
      <c r="J467" s="66">
        <v>1.608397511488487</v>
      </c>
      <c r="K467" s="68">
        <v>3.9109254456344096</v>
      </c>
    </row>
    <row r="468" spans="6:11" x14ac:dyDescent="0.3">
      <c r="F468" s="63">
        <v>463</v>
      </c>
      <c r="G468" s="66">
        <v>0.91320075971399983</v>
      </c>
      <c r="H468" s="67">
        <v>1316.5361467323903</v>
      </c>
      <c r="I468" s="66">
        <v>0.98004213604266044</v>
      </c>
      <c r="J468" s="66">
        <v>1.7452632593528568</v>
      </c>
      <c r="K468" s="68">
        <v>15.577136016831755</v>
      </c>
    </row>
    <row r="469" spans="6:11" x14ac:dyDescent="0.3">
      <c r="F469" s="63">
        <v>464</v>
      </c>
      <c r="G469" s="66">
        <v>0.92146780822212193</v>
      </c>
      <c r="H469" s="67">
        <v>1335.1559018800815</v>
      </c>
      <c r="I469" s="66">
        <v>0.91194357852904362</v>
      </c>
      <c r="J469" s="66">
        <v>1.4188450809231876</v>
      </c>
      <c r="K469" s="68">
        <v>0.99981654029443856</v>
      </c>
    </row>
    <row r="470" spans="6:11" x14ac:dyDescent="0.3">
      <c r="F470" s="63">
        <v>465</v>
      </c>
      <c r="G470" s="66">
        <v>0.94191556925519215</v>
      </c>
      <c r="H470" s="67">
        <v>1135.0570711696835</v>
      </c>
      <c r="I470" s="66">
        <v>1.0095438092880664</v>
      </c>
      <c r="J470" s="66">
        <v>1.5480383915984997</v>
      </c>
      <c r="K470" s="68">
        <v>-5.0718518457367647</v>
      </c>
    </row>
    <row r="471" spans="6:11" x14ac:dyDescent="0.3">
      <c r="F471" s="63">
        <v>466</v>
      </c>
      <c r="G471" s="66">
        <v>0.90965272057950619</v>
      </c>
      <c r="H471" s="67">
        <v>1347.9779595136365</v>
      </c>
      <c r="I471" s="66">
        <v>0.97069956191178031</v>
      </c>
      <c r="J471" s="66">
        <v>1.6289786720479056</v>
      </c>
      <c r="K471" s="68">
        <v>12.239761929383747</v>
      </c>
    </row>
    <row r="472" spans="6:11" x14ac:dyDescent="0.3">
      <c r="F472" s="63">
        <v>467</v>
      </c>
      <c r="G472" s="66">
        <v>0.93055852862533683</v>
      </c>
      <c r="H472" s="67">
        <v>1343.1408310219067</v>
      </c>
      <c r="I472" s="66">
        <v>1.1148948245695098</v>
      </c>
      <c r="J472" s="66">
        <v>1.6164682596732005</v>
      </c>
      <c r="K472" s="68">
        <v>11.16329607553795</v>
      </c>
    </row>
    <row r="473" spans="6:11" x14ac:dyDescent="0.3">
      <c r="F473" s="63">
        <v>468</v>
      </c>
      <c r="G473" s="66">
        <v>0.88607089464120592</v>
      </c>
      <c r="H473" s="67">
        <v>1199.8679108536744</v>
      </c>
      <c r="I473" s="66">
        <v>1.1173641722716356</v>
      </c>
      <c r="J473" s="66">
        <v>1.8626777566374719</v>
      </c>
      <c r="K473" s="68">
        <v>17.983841976000534</v>
      </c>
    </row>
    <row r="474" spans="6:11" x14ac:dyDescent="0.3">
      <c r="F474" s="63">
        <v>469</v>
      </c>
      <c r="G474" s="66">
        <v>0.89543828581388463</v>
      </c>
      <c r="H474" s="67">
        <v>1195.6971600026222</v>
      </c>
      <c r="I474" s="66">
        <v>0.98940353877528897</v>
      </c>
      <c r="J474" s="66">
        <v>1.6488463716572124</v>
      </c>
      <c r="K474" s="68">
        <v>5.7261560107671547</v>
      </c>
    </row>
    <row r="475" spans="6:11" x14ac:dyDescent="0.3">
      <c r="F475" s="63">
        <v>470</v>
      </c>
      <c r="G475" s="66">
        <v>0.92472935851172289</v>
      </c>
      <c r="H475" s="67">
        <v>1196.1632074798474</v>
      </c>
      <c r="I475" s="66">
        <v>0.99389437791918134</v>
      </c>
      <c r="J475" s="66">
        <v>1.64891395685998</v>
      </c>
      <c r="K475" s="68">
        <v>3.5529699323738737</v>
      </c>
    </row>
    <row r="476" spans="6:11" x14ac:dyDescent="0.3">
      <c r="F476" s="63">
        <v>471</v>
      </c>
      <c r="G476" s="66">
        <v>0.87010428514866933</v>
      </c>
      <c r="H476" s="67">
        <v>1248.6338330938302</v>
      </c>
      <c r="I476" s="66">
        <v>1.0632845966185034</v>
      </c>
      <c r="J476" s="66">
        <v>1.6423663691599306</v>
      </c>
      <c r="K476" s="68">
        <v>11.45663688570942</v>
      </c>
    </row>
    <row r="477" spans="6:11" x14ac:dyDescent="0.3">
      <c r="F477" s="63">
        <v>472</v>
      </c>
      <c r="G477" s="66">
        <v>0.92206099237315275</v>
      </c>
      <c r="H477" s="67">
        <v>1218.8721354786294</v>
      </c>
      <c r="I477" s="66">
        <v>1.0005605042816939</v>
      </c>
      <c r="J477" s="66">
        <v>1.4909086186415508</v>
      </c>
      <c r="K477" s="68">
        <v>-1.6372560588852316</v>
      </c>
    </row>
    <row r="478" spans="6:11" x14ac:dyDescent="0.3">
      <c r="F478" s="63">
        <v>473</v>
      </c>
      <c r="G478" s="66">
        <v>0.87755482234924487</v>
      </c>
      <c r="H478" s="67">
        <v>1228.4691745797379</v>
      </c>
      <c r="I478" s="66">
        <v>1.0017580980953724</v>
      </c>
      <c r="J478" s="66">
        <v>1.5856806168054201</v>
      </c>
      <c r="K478" s="68">
        <v>6.3780326257154423</v>
      </c>
    </row>
    <row r="479" spans="6:11" x14ac:dyDescent="0.3">
      <c r="F479" s="63">
        <v>474</v>
      </c>
      <c r="G479" s="66">
        <v>0.92614754916448816</v>
      </c>
      <c r="H479" s="67">
        <v>1071.6423861781698</v>
      </c>
      <c r="I479" s="66">
        <v>0.9131337680321554</v>
      </c>
      <c r="J479" s="66">
        <v>1.631275177544411</v>
      </c>
      <c r="K479" s="68">
        <v>-3.9393670144209638</v>
      </c>
    </row>
    <row r="480" spans="6:11" x14ac:dyDescent="0.3">
      <c r="F480" s="63">
        <v>475</v>
      </c>
      <c r="G480" s="66">
        <v>0.9424370994610215</v>
      </c>
      <c r="H480" s="67">
        <v>1058.5223281191618</v>
      </c>
      <c r="I480" s="66">
        <v>0.99924112075718796</v>
      </c>
      <c r="J480" s="66">
        <v>1.4624673904881651</v>
      </c>
      <c r="K480" s="68">
        <v>-12.1797272394085</v>
      </c>
    </row>
    <row r="481" spans="6:11" x14ac:dyDescent="0.3">
      <c r="F481" s="63">
        <v>476</v>
      </c>
      <c r="G481" s="66">
        <v>0.9150846310776245</v>
      </c>
      <c r="H481" s="67">
        <v>1240.4014357738286</v>
      </c>
      <c r="I481" s="66">
        <v>1.0892178812713067</v>
      </c>
      <c r="J481" s="66">
        <v>1.8773388819011538</v>
      </c>
      <c r="K481" s="68">
        <v>18.315501801205457</v>
      </c>
    </row>
    <row r="482" spans="6:11" x14ac:dyDescent="0.3">
      <c r="F482" s="63">
        <v>477</v>
      </c>
      <c r="G482" s="66">
        <v>0.90727251383674312</v>
      </c>
      <c r="H482" s="67">
        <v>1016.3200725888919</v>
      </c>
      <c r="I482" s="66">
        <v>0.87749751315334101</v>
      </c>
      <c r="J482" s="66">
        <v>1.6798171384492531</v>
      </c>
      <c r="K482" s="68">
        <v>-3.9499464775250628</v>
      </c>
    </row>
    <row r="483" spans="6:11" x14ac:dyDescent="0.3">
      <c r="F483" s="63">
        <v>478</v>
      </c>
      <c r="G483" s="66">
        <v>0.91797248916604668</v>
      </c>
      <c r="H483" s="67">
        <v>1102.972418535968</v>
      </c>
      <c r="I483" s="66">
        <v>0.95624755054421817</v>
      </c>
      <c r="J483" s="66">
        <v>1.778067045847556</v>
      </c>
      <c r="K483" s="68">
        <v>3.5255802348580882</v>
      </c>
    </row>
    <row r="484" spans="6:11" x14ac:dyDescent="0.3">
      <c r="F484" s="63">
        <v>479</v>
      </c>
      <c r="G484" s="66">
        <v>0.90458357010221224</v>
      </c>
      <c r="H484" s="67">
        <v>1101.9549747472593</v>
      </c>
      <c r="I484" s="66">
        <v>1.0663234166224356</v>
      </c>
      <c r="J484" s="66">
        <v>1.7281498767179759</v>
      </c>
      <c r="K484" s="68">
        <v>2.8622248463242652</v>
      </c>
    </row>
    <row r="485" spans="6:11" x14ac:dyDescent="0.3">
      <c r="F485" s="63">
        <v>480</v>
      </c>
      <c r="G485" s="66">
        <v>0.90572680039765041</v>
      </c>
      <c r="H485" s="67">
        <v>1252.8262899906151</v>
      </c>
      <c r="I485" s="66">
        <v>0.96127662170409045</v>
      </c>
      <c r="J485" s="66">
        <v>1.6896377375030469</v>
      </c>
      <c r="K485" s="68">
        <v>9.7484738759685161</v>
      </c>
    </row>
    <row r="486" spans="6:11" x14ac:dyDescent="0.3">
      <c r="F486" s="63">
        <v>481</v>
      </c>
      <c r="G486" s="66">
        <v>0.93733544862317497</v>
      </c>
      <c r="H486" s="67">
        <v>1325.619461997296</v>
      </c>
      <c r="I486" s="66">
        <v>0.93861021302014602</v>
      </c>
      <c r="J486" s="66">
        <v>1.6207296952645467</v>
      </c>
      <c r="K486" s="68">
        <v>8.1591666688069626</v>
      </c>
    </row>
    <row r="487" spans="6:11" x14ac:dyDescent="0.3">
      <c r="F487" s="63">
        <v>482</v>
      </c>
      <c r="G487" s="66">
        <v>0.87681865524608782</v>
      </c>
      <c r="H487" s="67">
        <v>1225.3235206321685</v>
      </c>
      <c r="I487" s="66">
        <v>1.0689084946344527</v>
      </c>
      <c r="J487" s="66">
        <v>1.5837939159530467</v>
      </c>
      <c r="K487" s="68">
        <v>6.5835056566358956</v>
      </c>
    </row>
    <row r="488" spans="6:11" x14ac:dyDescent="0.3">
      <c r="F488" s="63">
        <v>483</v>
      </c>
      <c r="G488" s="66">
        <v>0.89893389528554846</v>
      </c>
      <c r="H488" s="67">
        <v>1181.2495940229157</v>
      </c>
      <c r="I488" s="66">
        <v>0.93652472079074356</v>
      </c>
      <c r="J488" s="66">
        <v>1.742500281850897</v>
      </c>
      <c r="K488" s="68">
        <v>8.0699376009344306</v>
      </c>
    </row>
    <row r="489" spans="6:11" x14ac:dyDescent="0.3">
      <c r="F489" s="63">
        <v>484</v>
      </c>
      <c r="G489" s="66">
        <v>0.88036320358456865</v>
      </c>
      <c r="H489" s="67">
        <v>1055.423720908412</v>
      </c>
      <c r="I489" s="66">
        <v>0.92166541015892378</v>
      </c>
      <c r="J489" s="66">
        <v>1.6829410756033933</v>
      </c>
      <c r="K489" s="68">
        <v>-0.12247077682115882</v>
      </c>
    </row>
    <row r="490" spans="6:11" x14ac:dyDescent="0.3">
      <c r="F490" s="63">
        <v>485</v>
      </c>
      <c r="G490" s="66">
        <v>0.95646796680146395</v>
      </c>
      <c r="H490" s="67">
        <v>1180.5904906091334</v>
      </c>
      <c r="I490" s="66">
        <v>1.1314289119995471</v>
      </c>
      <c r="J490" s="66">
        <v>1.6092025601795812</v>
      </c>
      <c r="K490" s="68">
        <v>-1.2895977159813494</v>
      </c>
    </row>
    <row r="491" spans="6:11" x14ac:dyDescent="0.3">
      <c r="F491" s="63">
        <v>486</v>
      </c>
      <c r="G491" s="66">
        <v>0.91122675684990184</v>
      </c>
      <c r="H491" s="67">
        <v>1076.7873374504375</v>
      </c>
      <c r="I491" s="66">
        <v>0.89243665913918502</v>
      </c>
      <c r="J491" s="66">
        <v>1.7465847676562027</v>
      </c>
      <c r="K491" s="68">
        <v>1.2106464514115973</v>
      </c>
    </row>
    <row r="492" spans="6:11" x14ac:dyDescent="0.3">
      <c r="F492" s="63">
        <v>487</v>
      </c>
      <c r="G492" s="66">
        <v>0.91884919854892733</v>
      </c>
      <c r="H492" s="67">
        <v>1286.6796137675849</v>
      </c>
      <c r="I492" s="66">
        <v>0.85644939496587191</v>
      </c>
      <c r="J492" s="66">
        <v>1.628452759596086</v>
      </c>
      <c r="K492" s="68">
        <v>7.1212672518971489</v>
      </c>
    </row>
    <row r="493" spans="6:11" x14ac:dyDescent="0.3">
      <c r="F493" s="63">
        <v>488</v>
      </c>
      <c r="G493" s="66">
        <v>0.93361363146488141</v>
      </c>
      <c r="H493" s="67">
        <v>1331.5515366692455</v>
      </c>
      <c r="I493" s="66">
        <v>1.1105253436330442</v>
      </c>
      <c r="J493" s="66">
        <v>1.6885523114192547</v>
      </c>
      <c r="K493" s="68">
        <v>13.801215449948728</v>
      </c>
    </row>
    <row r="494" spans="6:11" x14ac:dyDescent="0.3">
      <c r="F494" s="63">
        <v>489</v>
      </c>
      <c r="G494" s="66">
        <v>0.90890997864868694</v>
      </c>
      <c r="H494" s="67">
        <v>1253.126548948102</v>
      </c>
      <c r="I494" s="66">
        <v>1.1535896036476108</v>
      </c>
      <c r="J494" s="66">
        <v>1.8419564628653524</v>
      </c>
      <c r="K494" s="68">
        <v>19.204657759282068</v>
      </c>
    </row>
    <row r="495" spans="6:11" x14ac:dyDescent="0.3">
      <c r="F495" s="63">
        <v>490</v>
      </c>
      <c r="G495" s="66">
        <v>0.89718203598619028</v>
      </c>
      <c r="H495" s="67">
        <v>1135.9824648032884</v>
      </c>
      <c r="I495" s="66">
        <v>1.1472787180521953</v>
      </c>
      <c r="J495" s="66">
        <v>1.7151683329264384</v>
      </c>
      <c r="K495" s="68">
        <v>5.5314884193373475</v>
      </c>
    </row>
    <row r="496" spans="6:11" x14ac:dyDescent="0.3">
      <c r="F496" s="63">
        <v>491</v>
      </c>
      <c r="G496" s="66">
        <v>0.90677938299746319</v>
      </c>
      <c r="H496" s="67">
        <v>1428.7613246355795</v>
      </c>
      <c r="I496" s="66">
        <v>0.91041401517036546</v>
      </c>
      <c r="J496" s="66">
        <v>1.5333482690917495</v>
      </c>
      <c r="K496" s="68">
        <v>11.540854356876515</v>
      </c>
    </row>
    <row r="497" spans="6:11" x14ac:dyDescent="0.3">
      <c r="F497" s="63">
        <v>492</v>
      </c>
      <c r="G497" s="66">
        <v>0.93034487472639915</v>
      </c>
      <c r="H497" s="67">
        <v>1260.2422771008494</v>
      </c>
      <c r="I497" s="66">
        <v>0.96351555211046713</v>
      </c>
      <c r="J497" s="66">
        <v>1.7938263448534169</v>
      </c>
      <c r="K497" s="68">
        <v>12.644613073774622</v>
      </c>
    </row>
    <row r="498" spans="6:11" x14ac:dyDescent="0.3">
      <c r="F498" s="63">
        <v>493</v>
      </c>
      <c r="G498" s="66">
        <v>0.91220736361967436</v>
      </c>
      <c r="H498" s="67">
        <v>1198.4705196784407</v>
      </c>
      <c r="I498" s="66">
        <v>1.1052438069853221</v>
      </c>
      <c r="J498" s="66">
        <v>1.6232330399408919</v>
      </c>
      <c r="K498" s="68">
        <v>3.9407025807289182</v>
      </c>
    </row>
    <row r="499" spans="6:11" x14ac:dyDescent="0.3">
      <c r="F499" s="63">
        <v>494</v>
      </c>
      <c r="G499" s="66">
        <v>0.91770533671748877</v>
      </c>
      <c r="H499" s="67">
        <v>1261.0426834421939</v>
      </c>
      <c r="I499" s="66">
        <v>0.90209715909788257</v>
      </c>
      <c r="J499" s="66">
        <v>1.5786700165536158</v>
      </c>
      <c r="K499" s="68">
        <v>4.2798062789442541</v>
      </c>
    </row>
    <row r="500" spans="6:11" x14ac:dyDescent="0.3">
      <c r="F500" s="63">
        <v>495</v>
      </c>
      <c r="G500" s="66">
        <v>0.9108185272710041</v>
      </c>
      <c r="H500" s="67">
        <v>1189.5988652925002</v>
      </c>
      <c r="I500" s="66">
        <v>0.92162211978918862</v>
      </c>
      <c r="J500" s="66">
        <v>1.6981728052322187</v>
      </c>
      <c r="K500" s="68">
        <v>5.8140537448676231</v>
      </c>
    </row>
    <row r="501" spans="6:11" x14ac:dyDescent="0.3">
      <c r="F501" s="63">
        <v>496</v>
      </c>
      <c r="G501" s="66">
        <v>0.91922448723598993</v>
      </c>
      <c r="H501" s="67">
        <v>1304.1085615353072</v>
      </c>
      <c r="I501" s="66">
        <v>1.101528541047287</v>
      </c>
      <c r="J501" s="66">
        <v>1.7049459323072642</v>
      </c>
      <c r="K501" s="68">
        <v>14.062852879629299</v>
      </c>
    </row>
    <row r="502" spans="6:11" x14ac:dyDescent="0.3">
      <c r="F502" s="63">
        <v>497</v>
      </c>
      <c r="G502" s="66">
        <v>0.94729003051541127</v>
      </c>
      <c r="H502" s="67">
        <v>1099.5715759730494</v>
      </c>
      <c r="I502" s="66">
        <v>0.89888677896614921</v>
      </c>
      <c r="J502" s="66">
        <v>1.7306849781571565</v>
      </c>
      <c r="K502" s="68">
        <v>-0.37068040626341103</v>
      </c>
    </row>
    <row r="503" spans="6:11" x14ac:dyDescent="0.3">
      <c r="F503" s="63">
        <v>498</v>
      </c>
      <c r="G503" s="66">
        <v>0.94312879662191107</v>
      </c>
      <c r="H503" s="67">
        <v>1293.5209848506811</v>
      </c>
      <c r="I503" s="66">
        <v>0.91883502475933643</v>
      </c>
      <c r="J503" s="66">
        <v>1.6178514692090644</v>
      </c>
      <c r="K503" s="68">
        <v>5.8252260040775914</v>
      </c>
    </row>
    <row r="504" spans="6:11" x14ac:dyDescent="0.3">
      <c r="F504" s="63">
        <v>499</v>
      </c>
      <c r="G504" s="66">
        <v>0.92134649693666759</v>
      </c>
      <c r="H504" s="67">
        <v>1087.5581141169218</v>
      </c>
      <c r="I504" s="66">
        <v>0.88619733441988258</v>
      </c>
      <c r="J504" s="66">
        <v>1.8002971761673805</v>
      </c>
      <c r="K504" s="68">
        <v>2.9444844854198919</v>
      </c>
    </row>
    <row r="505" spans="6:11" x14ac:dyDescent="0.3">
      <c r="F505" s="63">
        <v>500</v>
      </c>
      <c r="G505" s="66">
        <v>0.91261254022748362</v>
      </c>
      <c r="H505" s="67">
        <v>1272.4261487685874</v>
      </c>
      <c r="I505" s="66">
        <v>0.85804266381076955</v>
      </c>
      <c r="J505" s="66">
        <v>1.6956237588684619</v>
      </c>
      <c r="K505" s="68">
        <v>9.446396791995749</v>
      </c>
    </row>
    <row r="506" spans="6:11" x14ac:dyDescent="0.3">
      <c r="F506" s="63">
        <v>501</v>
      </c>
      <c r="G506" s="66">
        <v>0.90349020142899872</v>
      </c>
      <c r="H506" s="67">
        <v>1259.1659472441838</v>
      </c>
      <c r="I506" s="66">
        <v>1.1203913887915862</v>
      </c>
      <c r="J506" s="66">
        <v>1.7416073980617741</v>
      </c>
      <c r="K506" s="68">
        <v>14.606533863325357</v>
      </c>
    </row>
    <row r="507" spans="6:11" x14ac:dyDescent="0.3">
      <c r="F507" s="63">
        <v>502</v>
      </c>
      <c r="G507" s="66">
        <v>0.87721388040252346</v>
      </c>
      <c r="H507" s="67">
        <v>1126.5056206909521</v>
      </c>
      <c r="I507" s="66">
        <v>1.0057259903498155</v>
      </c>
      <c r="J507" s="66">
        <v>1.5790699846931413</v>
      </c>
      <c r="K507" s="68">
        <v>0.19697636699859797</v>
      </c>
    </row>
    <row r="508" spans="6:11" x14ac:dyDescent="0.3">
      <c r="F508" s="63">
        <v>503</v>
      </c>
      <c r="G508" s="66">
        <v>0.94680465919217627</v>
      </c>
      <c r="H508" s="67">
        <v>1059.1484601536204</v>
      </c>
      <c r="I508" s="66">
        <v>1.0726515092045494</v>
      </c>
      <c r="J508" s="66">
        <v>1.6676805838288569</v>
      </c>
      <c r="K508" s="68">
        <v>-5.3856583996373413</v>
      </c>
    </row>
    <row r="509" spans="6:11" x14ac:dyDescent="0.3">
      <c r="F509" s="63">
        <v>504</v>
      </c>
      <c r="G509" s="66">
        <v>0.9036832221043507</v>
      </c>
      <c r="H509" s="67">
        <v>1264.5862627795377</v>
      </c>
      <c r="I509" s="66">
        <v>1.0877735499150436</v>
      </c>
      <c r="J509" s="66">
        <v>1.6398110871169038</v>
      </c>
      <c r="K509" s="68">
        <v>9.5466133832264699</v>
      </c>
    </row>
    <row r="510" spans="6:11" x14ac:dyDescent="0.3">
      <c r="F510" s="63">
        <v>505</v>
      </c>
      <c r="G510" s="66">
        <v>0.91287776326042169</v>
      </c>
      <c r="H510" s="67">
        <v>1113.8478426585621</v>
      </c>
      <c r="I510" s="66">
        <v>0.76622102488179089</v>
      </c>
      <c r="J510" s="66">
        <v>1.5449739522926638</v>
      </c>
      <c r="K510" s="68">
        <v>-3.3657574243367612</v>
      </c>
    </row>
    <row r="511" spans="6:11" x14ac:dyDescent="0.3">
      <c r="F511" s="63">
        <v>506</v>
      </c>
      <c r="G511" s="66">
        <v>0.95996498828781118</v>
      </c>
      <c r="H511" s="67">
        <v>1208.5813493987207</v>
      </c>
      <c r="I511" s="66">
        <v>1.1259021932427791</v>
      </c>
      <c r="J511" s="66">
        <v>1.7914523608263837</v>
      </c>
      <c r="K511" s="68">
        <v>8.4590202863671937</v>
      </c>
    </row>
    <row r="512" spans="6:11" x14ac:dyDescent="0.3">
      <c r="F512" s="63">
        <v>507</v>
      </c>
      <c r="G512" s="66">
        <v>0.92147721520870163</v>
      </c>
      <c r="H512" s="67">
        <v>1226.962613879585</v>
      </c>
      <c r="I512" s="66">
        <v>0.94648740610001547</v>
      </c>
      <c r="J512" s="66">
        <v>1.5957179681948961</v>
      </c>
      <c r="K512" s="68">
        <v>3.1342603385233208</v>
      </c>
    </row>
    <row r="513" spans="6:11" x14ac:dyDescent="0.3">
      <c r="F513" s="63">
        <v>508</v>
      </c>
      <c r="G513" s="66">
        <v>0.93011941069252557</v>
      </c>
      <c r="H513" s="67">
        <v>1117.7902521486455</v>
      </c>
      <c r="I513" s="66">
        <v>0.93037355536154509</v>
      </c>
      <c r="J513" s="66">
        <v>1.6366491045445772</v>
      </c>
      <c r="K513" s="68">
        <v>-1.6407001016587393</v>
      </c>
    </row>
    <row r="514" spans="6:11" x14ac:dyDescent="0.3">
      <c r="F514" s="63">
        <v>509</v>
      </c>
      <c r="G514" s="66">
        <v>0.94031385777843279</v>
      </c>
      <c r="H514" s="67">
        <v>1350.7093108748163</v>
      </c>
      <c r="I514" s="66">
        <v>1.1252277620526838</v>
      </c>
      <c r="J514" s="66">
        <v>1.671077307476218</v>
      </c>
      <c r="K514" s="68">
        <v>13.699587772417962</v>
      </c>
    </row>
    <row r="515" spans="6:11" x14ac:dyDescent="0.3">
      <c r="F515" s="63">
        <v>510</v>
      </c>
      <c r="G515" s="66">
        <v>0.94675481973793085</v>
      </c>
      <c r="H515" s="67">
        <v>1246.7800849243442</v>
      </c>
      <c r="I515" s="66">
        <v>1.1213514995992628</v>
      </c>
      <c r="J515" s="66">
        <v>1.6739409559166705</v>
      </c>
      <c r="K515" s="68">
        <v>6.5861344939312341</v>
      </c>
    </row>
    <row r="516" spans="6:11" x14ac:dyDescent="0.3">
      <c r="F516" s="63">
        <v>511</v>
      </c>
      <c r="G516" s="66">
        <v>0.93000374840800248</v>
      </c>
      <c r="H516" s="67">
        <v>1342.3737100652831</v>
      </c>
      <c r="I516" s="66">
        <v>1.047656090882104</v>
      </c>
      <c r="J516" s="66">
        <v>1.9053318560690524</v>
      </c>
      <c r="K516" s="68">
        <v>24.536019329031035</v>
      </c>
    </row>
    <row r="517" spans="6:11" x14ac:dyDescent="0.3">
      <c r="F517" s="63">
        <v>512</v>
      </c>
      <c r="G517" s="66">
        <v>0.8788704154477035</v>
      </c>
      <c r="H517" s="67">
        <v>1177.5257516107442</v>
      </c>
      <c r="I517" s="66">
        <v>0.7603711140824494</v>
      </c>
      <c r="J517" s="66">
        <v>1.8158909518189374</v>
      </c>
      <c r="K517" s="68">
        <v>10.053237239587478</v>
      </c>
    </row>
    <row r="518" spans="6:11" x14ac:dyDescent="0.3">
      <c r="F518" s="63">
        <v>513</v>
      </c>
      <c r="G518" s="66">
        <v>0.94325135713064556</v>
      </c>
      <c r="H518" s="67">
        <v>1190.4013568893281</v>
      </c>
      <c r="I518" s="66">
        <v>0.9854444676829357</v>
      </c>
      <c r="J518" s="66">
        <v>1.6975096197040549</v>
      </c>
      <c r="K518" s="68">
        <v>3.8197451946777852</v>
      </c>
    </row>
    <row r="519" spans="6:11" x14ac:dyDescent="0.3">
      <c r="F519" s="63">
        <v>514</v>
      </c>
      <c r="G519" s="66">
        <v>0.93012425596108272</v>
      </c>
      <c r="H519" s="67">
        <v>1103.6565018176973</v>
      </c>
      <c r="I519" s="66">
        <v>0.97513542378605189</v>
      </c>
      <c r="J519" s="66">
        <v>1.6474640063655865</v>
      </c>
      <c r="K519" s="68">
        <v>-2.0973388947124856</v>
      </c>
    </row>
    <row r="520" spans="6:11" x14ac:dyDescent="0.3">
      <c r="F520" s="63">
        <v>515</v>
      </c>
      <c r="G520" s="66">
        <v>0.92511955576416471</v>
      </c>
      <c r="H520" s="67">
        <v>1284.0378185127965</v>
      </c>
      <c r="I520" s="66">
        <v>1.0120188864615567</v>
      </c>
      <c r="J520" s="66">
        <v>1.7518246852007424</v>
      </c>
      <c r="K520" s="68">
        <v>13.332154479109414</v>
      </c>
    </row>
    <row r="521" spans="6:11" x14ac:dyDescent="0.3">
      <c r="F521" s="63">
        <v>516</v>
      </c>
      <c r="G521" s="66">
        <v>0.91100626059598311</v>
      </c>
      <c r="H521" s="67">
        <v>1239.9115793514718</v>
      </c>
      <c r="I521" s="66">
        <v>0.95236165986376553</v>
      </c>
      <c r="J521" s="66">
        <v>1.6457667268004381</v>
      </c>
      <c r="K521" s="68">
        <v>6.6816706398191226</v>
      </c>
    </row>
    <row r="522" spans="6:11" x14ac:dyDescent="0.3">
      <c r="F522" s="63">
        <v>517</v>
      </c>
      <c r="G522" s="66">
        <v>0.92142243074994945</v>
      </c>
      <c r="H522" s="67">
        <v>1219.5736151028707</v>
      </c>
      <c r="I522" s="66">
        <v>0.98109096034894228</v>
      </c>
      <c r="J522" s="66">
        <v>1.7828940920270946</v>
      </c>
      <c r="K522" s="68">
        <v>10.663677124379419</v>
      </c>
    </row>
    <row r="523" spans="6:11" x14ac:dyDescent="0.3">
      <c r="F523" s="63">
        <v>518</v>
      </c>
      <c r="G523" s="66">
        <v>0.91115947662214969</v>
      </c>
      <c r="H523" s="67">
        <v>1163.1607337568053</v>
      </c>
      <c r="I523" s="66">
        <v>1.0642300193076131</v>
      </c>
      <c r="J523" s="66">
        <v>1.7656717995242204</v>
      </c>
      <c r="K523" s="68">
        <v>7.9476306265124528</v>
      </c>
    </row>
    <row r="524" spans="6:11" x14ac:dyDescent="0.3">
      <c r="F524" s="63">
        <v>519</v>
      </c>
      <c r="G524" s="66">
        <v>0.94503735548618639</v>
      </c>
      <c r="H524" s="67">
        <v>1001.3344646885046</v>
      </c>
      <c r="I524" s="66">
        <v>1.128970038324407</v>
      </c>
      <c r="J524" s="66">
        <v>1.6090360381490498</v>
      </c>
      <c r="K524" s="68">
        <v>-11.500372400625773</v>
      </c>
    </row>
    <row r="525" spans="6:11" x14ac:dyDescent="0.3">
      <c r="F525" s="63">
        <v>520</v>
      </c>
      <c r="G525" s="66">
        <v>0.95299104518848865</v>
      </c>
      <c r="H525" s="67">
        <v>1165.9484873970462</v>
      </c>
      <c r="I525" s="66">
        <v>1.2085461783243119</v>
      </c>
      <c r="J525" s="66">
        <v>1.5437532992807701</v>
      </c>
      <c r="K525" s="68">
        <v>-5.1679447382839321</v>
      </c>
    </row>
    <row r="526" spans="6:11" x14ac:dyDescent="0.3">
      <c r="F526" s="63">
        <v>521</v>
      </c>
      <c r="G526" s="66">
        <v>0.92704540063854513</v>
      </c>
      <c r="H526" s="67">
        <v>1210.3981338283711</v>
      </c>
      <c r="I526" s="66">
        <v>1.0825945532172563</v>
      </c>
      <c r="J526" s="66">
        <v>1.600780295484286</v>
      </c>
      <c r="K526" s="68">
        <v>2.3784309710822256</v>
      </c>
    </row>
    <row r="527" spans="6:11" x14ac:dyDescent="0.3">
      <c r="F527" s="63">
        <v>522</v>
      </c>
      <c r="G527" s="66">
        <v>0.9246606125228074</v>
      </c>
      <c r="H527" s="67">
        <v>1057.5571230909886</v>
      </c>
      <c r="I527" s="66">
        <v>1.0477985237878373</v>
      </c>
      <c r="J527" s="66">
        <v>1.679680040219812</v>
      </c>
      <c r="K527" s="68">
        <v>-3.3901751001060605</v>
      </c>
    </row>
    <row r="528" spans="6:11" x14ac:dyDescent="0.3">
      <c r="F528" s="63">
        <v>523</v>
      </c>
      <c r="G528" s="66">
        <v>0.95431029604960949</v>
      </c>
      <c r="H528" s="67">
        <v>985.38109488623172</v>
      </c>
      <c r="I528" s="66">
        <v>1.0354805282621702</v>
      </c>
      <c r="J528" s="66">
        <v>1.744899701662999</v>
      </c>
      <c r="K528" s="68">
        <v>-7.3246739502865674</v>
      </c>
    </row>
    <row r="529" spans="6:11" x14ac:dyDescent="0.3">
      <c r="F529" s="63">
        <v>524</v>
      </c>
      <c r="G529" s="66">
        <v>0.93641037611202282</v>
      </c>
      <c r="H529" s="67">
        <v>1377.7513008949772</v>
      </c>
      <c r="I529" s="66">
        <v>1.0813743162548031</v>
      </c>
      <c r="J529" s="66">
        <v>1.6709540108724212</v>
      </c>
      <c r="K529" s="68">
        <v>15.185037402748167</v>
      </c>
    </row>
    <row r="530" spans="6:11" x14ac:dyDescent="0.3">
      <c r="F530" s="63">
        <v>525</v>
      </c>
      <c r="G530" s="66">
        <v>0.92702072476035358</v>
      </c>
      <c r="H530" s="67">
        <v>1294.2000110514668</v>
      </c>
      <c r="I530" s="66">
        <v>1.1057854660367552</v>
      </c>
      <c r="J530" s="66">
        <v>1.5507230589720906</v>
      </c>
      <c r="K530" s="68">
        <v>5.0915219372075944</v>
      </c>
    </row>
    <row r="531" spans="6:11" x14ac:dyDescent="0.3">
      <c r="F531" s="63">
        <v>526</v>
      </c>
      <c r="G531" s="66">
        <v>0.94561103198678731</v>
      </c>
      <c r="H531" s="67">
        <v>1101.5874160171766</v>
      </c>
      <c r="I531" s="66">
        <v>0.89719580308933977</v>
      </c>
      <c r="J531" s="66">
        <v>1.708895646507653</v>
      </c>
      <c r="K531" s="68">
        <v>-0.89286645065113157</v>
      </c>
    </row>
    <row r="532" spans="6:11" x14ac:dyDescent="0.3">
      <c r="F532" s="63">
        <v>527</v>
      </c>
      <c r="G532" s="66">
        <v>0.90828101721492227</v>
      </c>
      <c r="H532" s="67">
        <v>1295.3983580221509</v>
      </c>
      <c r="I532" s="66">
        <v>0.92978809165243925</v>
      </c>
      <c r="J532" s="66">
        <v>1.7297876529180298</v>
      </c>
      <c r="K532" s="68">
        <v>13.311836554994747</v>
      </c>
    </row>
    <row r="533" spans="6:11" x14ac:dyDescent="0.3">
      <c r="F533" s="63">
        <v>528</v>
      </c>
      <c r="G533" s="66">
        <v>0.9275680898717793</v>
      </c>
      <c r="H533" s="67">
        <v>1194.193902885263</v>
      </c>
      <c r="I533" s="66">
        <v>0.96079834754373705</v>
      </c>
      <c r="J533" s="66">
        <v>1.6841569577182771</v>
      </c>
      <c r="K533" s="68">
        <v>4.5264812685745506</v>
      </c>
    </row>
    <row r="534" spans="6:11" x14ac:dyDescent="0.3">
      <c r="F534" s="63">
        <v>529</v>
      </c>
      <c r="G534" s="66">
        <v>0.9120841809855722</v>
      </c>
      <c r="H534" s="67">
        <v>1210.5416424749073</v>
      </c>
      <c r="I534" s="66">
        <v>1.0241929516126356</v>
      </c>
      <c r="J534" s="66">
        <v>1.711085363160507</v>
      </c>
      <c r="K534" s="68">
        <v>8.2080688267640838</v>
      </c>
    </row>
    <row r="535" spans="6:11" x14ac:dyDescent="0.3">
      <c r="F535" s="63">
        <v>530</v>
      </c>
      <c r="G535" s="66">
        <v>0.91115822778169808</v>
      </c>
      <c r="H535" s="67">
        <v>1176.219115633307</v>
      </c>
      <c r="I535" s="66">
        <v>0.9305034223491</v>
      </c>
      <c r="J535" s="66">
        <v>1.7371480993849098</v>
      </c>
      <c r="K535" s="68">
        <v>6.6045276222018447</v>
      </c>
    </row>
    <row r="536" spans="6:11" x14ac:dyDescent="0.3">
      <c r="F536" s="63">
        <v>531</v>
      </c>
      <c r="G536" s="66">
        <v>0.90950329323346268</v>
      </c>
      <c r="H536" s="67">
        <v>1410.918143552798</v>
      </c>
      <c r="I536" s="66">
        <v>1.1299429807742436</v>
      </c>
      <c r="J536" s="66">
        <v>1.8476544487008439</v>
      </c>
      <c r="K536" s="68">
        <v>30.681234927597046</v>
      </c>
    </row>
    <row r="537" spans="6:11" x14ac:dyDescent="0.3">
      <c r="F537" s="63">
        <v>532</v>
      </c>
      <c r="G537" s="66">
        <v>0.90332008475106218</v>
      </c>
      <c r="H537" s="67">
        <v>1020.0375172579544</v>
      </c>
      <c r="I537" s="66">
        <v>0.65057508056357871</v>
      </c>
      <c r="J537" s="66">
        <v>1.7233373215055829</v>
      </c>
      <c r="K537" s="68">
        <v>-1.5837696568805799</v>
      </c>
    </row>
    <row r="538" spans="6:11" x14ac:dyDescent="0.3">
      <c r="F538" s="63">
        <v>533</v>
      </c>
      <c r="G538" s="66">
        <v>0.92484164883014897</v>
      </c>
      <c r="H538" s="67">
        <v>1252.6181930184755</v>
      </c>
      <c r="I538" s="66">
        <v>0.71711878292497455</v>
      </c>
      <c r="J538" s="66">
        <v>1.6485232069662805</v>
      </c>
      <c r="K538" s="68">
        <v>4.8660580449893702</v>
      </c>
    </row>
    <row r="539" spans="6:11" x14ac:dyDescent="0.3">
      <c r="F539" s="63">
        <v>534</v>
      </c>
      <c r="G539" s="66">
        <v>0.91901604593161834</v>
      </c>
      <c r="H539" s="67">
        <v>1173.9694998203138</v>
      </c>
      <c r="I539" s="66">
        <v>1.1503491550339082</v>
      </c>
      <c r="J539" s="66">
        <v>1.7761116562003492</v>
      </c>
      <c r="K539" s="68">
        <v>9.1393682468863435</v>
      </c>
    </row>
    <row r="540" spans="6:11" x14ac:dyDescent="0.3">
      <c r="F540" s="63">
        <v>535</v>
      </c>
      <c r="G540" s="66">
        <v>0.94225677409143394</v>
      </c>
      <c r="H540" s="67">
        <v>1218.9518490972093</v>
      </c>
      <c r="I540" s="66">
        <v>0.84993450845279872</v>
      </c>
      <c r="J540" s="66">
        <v>1.9842222666144629</v>
      </c>
      <c r="K540" s="68">
        <v>14.897170555681088</v>
      </c>
    </row>
    <row r="541" spans="6:11" x14ac:dyDescent="0.3">
      <c r="F541" s="63">
        <v>536</v>
      </c>
      <c r="G541" s="66">
        <v>0.95265368116136084</v>
      </c>
      <c r="H541" s="67">
        <v>1231.9118039115156</v>
      </c>
      <c r="I541" s="66">
        <v>0.98665453486087096</v>
      </c>
      <c r="J541" s="66">
        <v>1.7050581215703409</v>
      </c>
      <c r="K541" s="68">
        <v>5.8097067756503824</v>
      </c>
    </row>
    <row r="542" spans="6:11" x14ac:dyDescent="0.3">
      <c r="F542" s="63">
        <v>537</v>
      </c>
      <c r="G542" s="66">
        <v>0.93274763764441937</v>
      </c>
      <c r="H542" s="67">
        <v>1193.3495651680419</v>
      </c>
      <c r="I542" s="66">
        <v>1.0110983321069387</v>
      </c>
      <c r="J542" s="66">
        <v>1.6126268707289686</v>
      </c>
      <c r="K542" s="68">
        <v>1.3475643277742042</v>
      </c>
    </row>
    <row r="543" spans="6:11" x14ac:dyDescent="0.3">
      <c r="F543" s="63">
        <v>538</v>
      </c>
      <c r="G543" s="66">
        <v>0.95757236400381018</v>
      </c>
      <c r="H543" s="67">
        <v>1156.6523567825309</v>
      </c>
      <c r="I543" s="66">
        <v>0.96493365317062108</v>
      </c>
      <c r="J543" s="66">
        <v>1.7805054561868527</v>
      </c>
      <c r="K543" s="68">
        <v>4.0003427879230156</v>
      </c>
    </row>
    <row r="544" spans="6:11" x14ac:dyDescent="0.3">
      <c r="F544" s="63">
        <v>539</v>
      </c>
      <c r="G544" s="66">
        <v>0.9508271323863936</v>
      </c>
      <c r="H544" s="67">
        <v>1090.4137488303484</v>
      </c>
      <c r="I544" s="66">
        <v>0.97143107055172562</v>
      </c>
      <c r="J544" s="66">
        <v>1.5697302902727603</v>
      </c>
      <c r="K544" s="68">
        <v>-6.9195659412909594</v>
      </c>
    </row>
    <row r="545" spans="6:11" x14ac:dyDescent="0.3">
      <c r="F545" s="63">
        <v>540</v>
      </c>
      <c r="G545" s="66">
        <v>0.91458821127737633</v>
      </c>
      <c r="H545" s="67">
        <v>1294.034893822195</v>
      </c>
      <c r="I545" s="66">
        <v>0.92535216166205936</v>
      </c>
      <c r="J545" s="66">
        <v>1.638336662803725</v>
      </c>
      <c r="K545" s="68">
        <v>8.815931156060234</v>
      </c>
    </row>
    <row r="546" spans="6:11" x14ac:dyDescent="0.3">
      <c r="F546" s="63">
        <v>541</v>
      </c>
      <c r="G546" s="66">
        <v>0.94505524068360536</v>
      </c>
      <c r="H546" s="67">
        <v>1171.1357860950061</v>
      </c>
      <c r="I546" s="66">
        <v>0.98840414587040237</v>
      </c>
      <c r="J546" s="66">
        <v>1.6404563626473461</v>
      </c>
      <c r="K546" s="68">
        <v>0.35484878988180307</v>
      </c>
    </row>
    <row r="547" spans="6:11" x14ac:dyDescent="0.3">
      <c r="F547" s="63">
        <v>542</v>
      </c>
      <c r="G547" s="66">
        <v>0.9412656182446747</v>
      </c>
      <c r="H547" s="67">
        <v>1232.3688915421667</v>
      </c>
      <c r="I547" s="66">
        <v>0.93249453173448416</v>
      </c>
      <c r="J547" s="66">
        <v>1.7798917284598961</v>
      </c>
      <c r="K547" s="68">
        <v>9.2527725592188759</v>
      </c>
    </row>
    <row r="548" spans="6:11" x14ac:dyDescent="0.3">
      <c r="F548" s="63">
        <v>543</v>
      </c>
      <c r="G548" s="66">
        <v>0.94841904532137422</v>
      </c>
      <c r="H548" s="67">
        <v>1089.3626729783823</v>
      </c>
      <c r="I548" s="66">
        <v>1.2120443515269896</v>
      </c>
      <c r="J548" s="66">
        <v>1.7150113134443565</v>
      </c>
      <c r="K548" s="68">
        <v>-2.0204972794867011</v>
      </c>
    </row>
    <row r="549" spans="6:11" x14ac:dyDescent="0.3">
      <c r="F549" s="63">
        <v>544</v>
      </c>
      <c r="G549" s="66">
        <v>0.91140248810953584</v>
      </c>
      <c r="H549" s="67">
        <v>1254.8326910602759</v>
      </c>
      <c r="I549" s="66">
        <v>0.96861031245330309</v>
      </c>
      <c r="J549" s="66">
        <v>1.6137136420332121</v>
      </c>
      <c r="K549" s="68">
        <v>6.2301036403551473</v>
      </c>
    </row>
    <row r="550" spans="6:11" x14ac:dyDescent="0.3">
      <c r="F550" s="63">
        <v>545</v>
      </c>
      <c r="G550" s="66">
        <v>0.94084644345639257</v>
      </c>
      <c r="H550" s="67">
        <v>1305.8141070886734</v>
      </c>
      <c r="I550" s="66">
        <v>0.94246140914462806</v>
      </c>
      <c r="J550" s="66">
        <v>1.6739410989978045</v>
      </c>
      <c r="K550" s="68">
        <v>9.1374855253041378</v>
      </c>
    </row>
    <row r="551" spans="6:11" x14ac:dyDescent="0.3">
      <c r="F551" s="63">
        <v>546</v>
      </c>
      <c r="G551" s="66">
        <v>0.91038598650978941</v>
      </c>
      <c r="H551" s="67">
        <v>1136.8978609737781</v>
      </c>
      <c r="I551" s="66">
        <v>1.0027002890709269</v>
      </c>
      <c r="J551" s="66">
        <v>1.6598819792285608</v>
      </c>
      <c r="K551" s="68">
        <v>1.6488666798623501</v>
      </c>
    </row>
    <row r="552" spans="6:11" x14ac:dyDescent="0.3">
      <c r="F552" s="63">
        <v>547</v>
      </c>
      <c r="G552" s="66">
        <v>0.89586691597847379</v>
      </c>
      <c r="H552" s="67">
        <v>1187.5702280112157</v>
      </c>
      <c r="I552" s="66">
        <v>0.89633827686239964</v>
      </c>
      <c r="J552" s="66">
        <v>1.7039097003254562</v>
      </c>
      <c r="K552" s="68">
        <v>6.8296288166778831</v>
      </c>
    </row>
    <row r="553" spans="6:11" x14ac:dyDescent="0.3">
      <c r="F553" s="63">
        <v>548</v>
      </c>
      <c r="G553" s="66">
        <v>0.93249685412240013</v>
      </c>
      <c r="H553" s="67">
        <v>1301.4613110432331</v>
      </c>
      <c r="I553" s="66">
        <v>1.0610384027389745</v>
      </c>
      <c r="J553" s="66">
        <v>1.7447874123480842</v>
      </c>
      <c r="K553" s="68">
        <v>14.103275965592847</v>
      </c>
    </row>
    <row r="554" spans="6:11" x14ac:dyDescent="0.3">
      <c r="F554" s="63">
        <v>549</v>
      </c>
      <c r="G554" s="66">
        <v>0.90618489629304189</v>
      </c>
      <c r="H554" s="67">
        <v>1139.4707063335736</v>
      </c>
      <c r="I554" s="66">
        <v>1.0924480099337925</v>
      </c>
      <c r="J554" s="66">
        <v>1.803205532786164</v>
      </c>
      <c r="K554" s="68">
        <v>8.6293832445022307</v>
      </c>
    </row>
    <row r="555" spans="6:11" x14ac:dyDescent="0.3">
      <c r="F555" s="63">
        <v>550</v>
      </c>
      <c r="G555" s="66">
        <v>0.90623289439941912</v>
      </c>
      <c r="H555" s="67">
        <v>993.4066649452725</v>
      </c>
      <c r="I555" s="66">
        <v>1.0863979874126297</v>
      </c>
      <c r="J555" s="66">
        <v>1.5579937054574187</v>
      </c>
      <c r="K555" s="68">
        <v>-10.962821525034151</v>
      </c>
    </row>
    <row r="556" spans="6:11" x14ac:dyDescent="0.3">
      <c r="F556" s="63">
        <v>551</v>
      </c>
      <c r="G556" s="66">
        <v>0.90922959949166848</v>
      </c>
      <c r="H556" s="67">
        <v>1179.8353475319425</v>
      </c>
      <c r="I556" s="66">
        <v>1.0125703164747581</v>
      </c>
      <c r="J556" s="66">
        <v>1.6185822899644551</v>
      </c>
      <c r="K556" s="68">
        <v>2.558120356042251</v>
      </c>
    </row>
    <row r="557" spans="6:11" x14ac:dyDescent="0.3">
      <c r="F557" s="63">
        <v>552</v>
      </c>
      <c r="G557" s="66">
        <v>0.92394971328909015</v>
      </c>
      <c r="H557" s="67">
        <v>1157.3968800685147</v>
      </c>
      <c r="I557" s="66">
        <v>0.91259247302126667</v>
      </c>
      <c r="J557" s="66">
        <v>1.8091191459656311</v>
      </c>
      <c r="K557" s="68">
        <v>7.173392256343365</v>
      </c>
    </row>
    <row r="558" spans="6:11" x14ac:dyDescent="0.3">
      <c r="F558" s="63">
        <v>553</v>
      </c>
      <c r="G558" s="66">
        <v>0.85740456874607007</v>
      </c>
      <c r="H558" s="67">
        <v>1377.8024516134938</v>
      </c>
      <c r="I558" s="66">
        <v>1.2267120916445915</v>
      </c>
      <c r="J558" s="66">
        <v>1.7439680511631135</v>
      </c>
      <c r="K558" s="68">
        <v>30.791906723826706</v>
      </c>
    </row>
    <row r="559" spans="6:11" x14ac:dyDescent="0.3">
      <c r="F559" s="63">
        <v>554</v>
      </c>
      <c r="G559" s="66">
        <v>0.92192617695340262</v>
      </c>
      <c r="H559" s="67">
        <v>1197.7633251607001</v>
      </c>
      <c r="I559" s="66">
        <v>0.89338485469673357</v>
      </c>
      <c r="J559" s="66">
        <v>1.8027098105958657</v>
      </c>
      <c r="K559" s="68">
        <v>9.2013139369266703</v>
      </c>
    </row>
    <row r="560" spans="6:11" x14ac:dyDescent="0.3">
      <c r="F560" s="63">
        <v>555</v>
      </c>
      <c r="G560" s="66">
        <v>0.95113791268722747</v>
      </c>
      <c r="H560" s="67">
        <v>1254.6238839199118</v>
      </c>
      <c r="I560" s="66">
        <v>0.96863066723336044</v>
      </c>
      <c r="J560" s="66">
        <v>1.9146947156205019</v>
      </c>
      <c r="K560" s="68">
        <v>15.692596513569057</v>
      </c>
    </row>
    <row r="561" spans="6:11" x14ac:dyDescent="0.3">
      <c r="F561" s="63">
        <v>556</v>
      </c>
      <c r="G561" s="66">
        <v>0.94657322128378207</v>
      </c>
      <c r="H561" s="67">
        <v>1268.393956808718</v>
      </c>
      <c r="I561" s="66">
        <v>1.0851767337559091</v>
      </c>
      <c r="J561" s="66">
        <v>1.6828751045322639</v>
      </c>
      <c r="K561" s="68">
        <v>8.1396529386768943</v>
      </c>
    </row>
    <row r="562" spans="6:11" x14ac:dyDescent="0.3">
      <c r="F562" s="63">
        <v>557</v>
      </c>
      <c r="G562" s="66">
        <v>0.92775639040900526</v>
      </c>
      <c r="H562" s="67">
        <v>1125.7164717169994</v>
      </c>
      <c r="I562" s="66">
        <v>1.0828540428000588</v>
      </c>
      <c r="J562" s="66">
        <v>1.7095419563701992</v>
      </c>
      <c r="K562" s="68">
        <v>1.8308299727823734</v>
      </c>
    </row>
    <row r="563" spans="6:11" x14ac:dyDescent="0.3">
      <c r="F563" s="63">
        <v>558</v>
      </c>
      <c r="G563" s="66">
        <v>0.90072529934891776</v>
      </c>
      <c r="H563" s="67">
        <v>1250.0046950885701</v>
      </c>
      <c r="I563" s="66">
        <v>0.9843205488734742</v>
      </c>
      <c r="J563" s="66">
        <v>1.6338656531899864</v>
      </c>
      <c r="K563" s="68">
        <v>7.7759400142718409</v>
      </c>
    </row>
    <row r="564" spans="6:11" x14ac:dyDescent="0.3">
      <c r="F564" s="63">
        <v>559</v>
      </c>
      <c r="G564" s="66">
        <v>0.9234164199520325</v>
      </c>
      <c r="H564" s="67">
        <v>1117.4306120324291</v>
      </c>
      <c r="I564" s="66">
        <v>0.94915794314592095</v>
      </c>
      <c r="J564" s="66">
        <v>1.7428603759077703</v>
      </c>
      <c r="K564" s="68">
        <v>2.664549554296948</v>
      </c>
    </row>
    <row r="565" spans="6:11" x14ac:dyDescent="0.3">
      <c r="F565" s="63">
        <v>560</v>
      </c>
      <c r="G565" s="66">
        <v>0.88528459322028907</v>
      </c>
      <c r="H565" s="67">
        <v>1364.8815598654896</v>
      </c>
      <c r="I565" s="66">
        <v>1.2153815132913879</v>
      </c>
      <c r="J565" s="66">
        <v>1.5561177478001156</v>
      </c>
      <c r="K565" s="68">
        <v>14.747309918405206</v>
      </c>
    </row>
    <row r="566" spans="6:11" x14ac:dyDescent="0.3">
      <c r="F566" s="63">
        <v>561</v>
      </c>
      <c r="G566" s="66">
        <v>0.90743609673163095</v>
      </c>
      <c r="H566" s="67">
        <v>1268.297993397988</v>
      </c>
      <c r="I566" s="66">
        <v>0.92425865936024254</v>
      </c>
      <c r="J566" s="66">
        <v>1.7214291252651932</v>
      </c>
      <c r="K566" s="68">
        <v>11.418680483027712</v>
      </c>
    </row>
    <row r="567" spans="6:11" x14ac:dyDescent="0.3">
      <c r="F567" s="63">
        <v>562</v>
      </c>
      <c r="G567" s="66">
        <v>0.92622480652355987</v>
      </c>
      <c r="H567" s="67">
        <v>1325.5419171189078</v>
      </c>
      <c r="I567" s="66">
        <v>0.97608715994417694</v>
      </c>
      <c r="J567" s="66">
        <v>1.6081499018318433</v>
      </c>
      <c r="K567" s="68">
        <v>8.7785652124635583</v>
      </c>
    </row>
    <row r="568" spans="6:11" x14ac:dyDescent="0.3">
      <c r="F568" s="63">
        <v>563</v>
      </c>
      <c r="G568" s="66">
        <v>0.92723025441118012</v>
      </c>
      <c r="H568" s="67">
        <v>1246.1837756501263</v>
      </c>
      <c r="I568" s="66">
        <v>1.0064626171000162</v>
      </c>
      <c r="J568" s="66">
        <v>1.4678658418641268</v>
      </c>
      <c r="K568" s="68">
        <v>-1.5835432978847026</v>
      </c>
    </row>
    <row r="569" spans="6:11" x14ac:dyDescent="0.3">
      <c r="F569" s="63">
        <v>564</v>
      </c>
      <c r="G569" s="66">
        <v>0.94094964437016659</v>
      </c>
      <c r="H569" s="67">
        <v>1352.4250043437539</v>
      </c>
      <c r="I569" s="66">
        <v>1.0294837281730438</v>
      </c>
      <c r="J569" s="66">
        <v>1.5380797061460447</v>
      </c>
      <c r="K569" s="68">
        <v>6.2540329378197717</v>
      </c>
    </row>
    <row r="570" spans="6:11" x14ac:dyDescent="0.3">
      <c r="F570" s="63">
        <v>565</v>
      </c>
      <c r="G570" s="66">
        <v>0.899813580698687</v>
      </c>
      <c r="H570" s="67">
        <v>1529.9852583619768</v>
      </c>
      <c r="I570" s="66">
        <v>0.95160594227781792</v>
      </c>
      <c r="J570" s="66">
        <v>1.6739747557698161</v>
      </c>
      <c r="K570" s="68">
        <v>25.228234485543155</v>
      </c>
    </row>
    <row r="571" spans="6:11" x14ac:dyDescent="0.3">
      <c r="F571" s="63">
        <v>566</v>
      </c>
      <c r="G571" s="66">
        <v>0.91736236345439259</v>
      </c>
      <c r="H571" s="67">
        <v>1146.5913742996879</v>
      </c>
      <c r="I571" s="66">
        <v>1.0248089838051462</v>
      </c>
      <c r="J571" s="66">
        <v>1.5785205781968772</v>
      </c>
      <c r="K571" s="68">
        <v>-1.6068506303258538</v>
      </c>
    </row>
    <row r="572" spans="6:11" x14ac:dyDescent="0.3">
      <c r="F572" s="63">
        <v>567</v>
      </c>
      <c r="G572" s="66">
        <v>0.91470005158544843</v>
      </c>
      <c r="H572" s="67">
        <v>1148.4867012634686</v>
      </c>
      <c r="I572" s="66">
        <v>0.96480027686450653</v>
      </c>
      <c r="J572" s="66">
        <v>1.5919057422412854</v>
      </c>
      <c r="K572" s="68">
        <v>-0.71186317184622583</v>
      </c>
    </row>
    <row r="573" spans="6:11" x14ac:dyDescent="0.3">
      <c r="F573" s="63">
        <v>568</v>
      </c>
      <c r="G573" s="66">
        <v>0.9150962492061212</v>
      </c>
      <c r="H573" s="67">
        <v>1262.247975911396</v>
      </c>
      <c r="I573" s="66">
        <v>0.9768271300757595</v>
      </c>
      <c r="J573" s="66">
        <v>1.5635795879502761</v>
      </c>
      <c r="K573" s="68">
        <v>4.2401784753423559</v>
      </c>
    </row>
    <row r="574" spans="6:11" x14ac:dyDescent="0.3">
      <c r="F574" s="63">
        <v>569</v>
      </c>
      <c r="G574" s="66">
        <v>0.92728216629053306</v>
      </c>
      <c r="H574" s="67">
        <v>1097.1242267650327</v>
      </c>
      <c r="I574" s="66">
        <v>0.98020892420711392</v>
      </c>
      <c r="J574" s="66">
        <v>1.6887843578347315</v>
      </c>
      <c r="K574" s="68">
        <v>-0.74448010036709156</v>
      </c>
    </row>
    <row r="575" spans="6:11" x14ac:dyDescent="0.3">
      <c r="F575" s="63">
        <v>570</v>
      </c>
      <c r="G575" s="66">
        <v>0.93228994421577338</v>
      </c>
      <c r="H575" s="67">
        <v>1157.8259488531428</v>
      </c>
      <c r="I575" s="66">
        <v>1.178079844193451</v>
      </c>
      <c r="J575" s="66">
        <v>1.6051958648928761</v>
      </c>
      <c r="K575" s="68">
        <v>-1.0684403424120397</v>
      </c>
    </row>
    <row r="576" spans="6:11" x14ac:dyDescent="0.3">
      <c r="F576" s="63">
        <v>571</v>
      </c>
      <c r="G576" s="66">
        <v>0.90524637309755673</v>
      </c>
      <c r="H576" s="67">
        <v>1369.5856578164662</v>
      </c>
      <c r="I576" s="66">
        <v>1.0477537037513718</v>
      </c>
      <c r="J576" s="66">
        <v>1.6883360325788064</v>
      </c>
      <c r="K576" s="68">
        <v>17.9421186155542</v>
      </c>
    </row>
    <row r="577" spans="6:11" x14ac:dyDescent="0.3">
      <c r="F577" s="63">
        <v>572</v>
      </c>
      <c r="G577" s="66">
        <v>0.93356552987065455</v>
      </c>
      <c r="H577" s="67">
        <v>1045.7534081737731</v>
      </c>
      <c r="I577" s="66">
        <v>1.2436522383690343</v>
      </c>
      <c r="J577" s="66">
        <v>1.7736008532660852</v>
      </c>
      <c r="K577" s="68">
        <v>-1.3990731277862192</v>
      </c>
    </row>
    <row r="578" spans="6:11" x14ac:dyDescent="0.3">
      <c r="F578" s="63">
        <v>573</v>
      </c>
      <c r="G578" s="66">
        <v>0.92656915944878393</v>
      </c>
      <c r="H578" s="67">
        <v>1076.2978042826485</v>
      </c>
      <c r="I578" s="66">
        <v>0.99031352392123373</v>
      </c>
      <c r="J578" s="66">
        <v>1.7265493521805058</v>
      </c>
      <c r="K578" s="68">
        <v>-0.51506305395304408</v>
      </c>
    </row>
    <row r="579" spans="6:11" x14ac:dyDescent="0.3">
      <c r="F579" s="63">
        <v>574</v>
      </c>
      <c r="G579" s="66">
        <v>0.94439263448573341</v>
      </c>
      <c r="H579" s="67">
        <v>1180.1192311793463</v>
      </c>
      <c r="I579" s="66">
        <v>1.060162545000974</v>
      </c>
      <c r="J579" s="66">
        <v>1.8018848966003558</v>
      </c>
      <c r="K579" s="68">
        <v>7.8368106644089375</v>
      </c>
    </row>
    <row r="580" spans="6:11" x14ac:dyDescent="0.3">
      <c r="F580" s="63">
        <v>575</v>
      </c>
      <c r="G580" s="66">
        <v>0.94245595445994057</v>
      </c>
      <c r="H580" s="67">
        <v>1330.3584067809759</v>
      </c>
      <c r="I580" s="66">
        <v>1.0319511298973081</v>
      </c>
      <c r="J580" s="66">
        <v>1.4933852501971416</v>
      </c>
      <c r="K580" s="68">
        <v>2.8637715061806737</v>
      </c>
    </row>
    <row r="581" spans="6:11" x14ac:dyDescent="0.3">
      <c r="F581" s="63">
        <v>576</v>
      </c>
      <c r="G581" s="66">
        <v>0.94819526587021441</v>
      </c>
      <c r="H581" s="67">
        <v>1221.9853513055978</v>
      </c>
      <c r="I581" s="66">
        <v>1.133801688348739</v>
      </c>
      <c r="J581" s="66">
        <v>1.6504858129834112</v>
      </c>
      <c r="K581" s="68">
        <v>3.8396861286040993</v>
      </c>
    </row>
    <row r="582" spans="6:11" x14ac:dyDescent="0.3">
      <c r="F582" s="63">
        <v>577</v>
      </c>
      <c r="G582" s="66">
        <v>0.9098875941489295</v>
      </c>
      <c r="H582" s="67">
        <v>1081.5319662342938</v>
      </c>
      <c r="I582" s="66">
        <v>1.2413476371268761</v>
      </c>
      <c r="J582" s="66">
        <v>1.5321243788485837</v>
      </c>
      <c r="K582" s="68">
        <v>-8.0051060210470411</v>
      </c>
    </row>
    <row r="583" spans="6:11" x14ac:dyDescent="0.3">
      <c r="F583" s="63">
        <v>578</v>
      </c>
      <c r="G583" s="66">
        <v>0.92941868195871813</v>
      </c>
      <c r="H583" s="67">
        <v>1210.9221317792126</v>
      </c>
      <c r="I583" s="66">
        <v>1.1010452406997067</v>
      </c>
      <c r="J583" s="66">
        <v>1.6024751884317436</v>
      </c>
      <c r="K583" s="68">
        <v>2.3401588886126428</v>
      </c>
    </row>
    <row r="584" spans="6:11" x14ac:dyDescent="0.3">
      <c r="F584" s="63">
        <v>579</v>
      </c>
      <c r="G584" s="66">
        <v>0.93780298210326363</v>
      </c>
      <c r="H584" s="67">
        <v>1451.0186764260056</v>
      </c>
      <c r="I584" s="66">
        <v>0.97327211919049195</v>
      </c>
      <c r="J584" s="66">
        <v>1.6688393388064282</v>
      </c>
      <c r="K584" s="68">
        <v>17.535373930161796</v>
      </c>
    </row>
    <row r="585" spans="6:11" x14ac:dyDescent="0.3">
      <c r="F585" s="63">
        <v>580</v>
      </c>
      <c r="G585" s="66">
        <v>0.9396809805006936</v>
      </c>
      <c r="H585" s="67">
        <v>1301.3016209992788</v>
      </c>
      <c r="I585" s="66">
        <v>0.86989301211810233</v>
      </c>
      <c r="J585" s="66">
        <v>1.5619349243226994</v>
      </c>
      <c r="K585" s="68">
        <v>3.951615592435874</v>
      </c>
    </row>
    <row r="586" spans="6:11" x14ac:dyDescent="0.3">
      <c r="F586" s="63">
        <v>581</v>
      </c>
      <c r="G586" s="66">
        <v>0.92965592325570967</v>
      </c>
      <c r="H586" s="67">
        <v>1085.6778270222278</v>
      </c>
      <c r="I586" s="66">
        <v>1.1542783947975235</v>
      </c>
      <c r="J586" s="66">
        <v>1.7534269258915272</v>
      </c>
      <c r="K586" s="68">
        <v>0.96387444999994343</v>
      </c>
    </row>
    <row r="587" spans="6:11" x14ac:dyDescent="0.3">
      <c r="F587" s="63">
        <v>582</v>
      </c>
      <c r="G587" s="66">
        <v>0.9208213663446404</v>
      </c>
      <c r="H587" s="67">
        <v>1106.0177834582132</v>
      </c>
      <c r="I587" s="66">
        <v>0.99108049400153786</v>
      </c>
      <c r="J587" s="66">
        <v>1.8185273574134007</v>
      </c>
      <c r="K587" s="68">
        <v>5.1792851967006106</v>
      </c>
    </row>
    <row r="588" spans="6:11" x14ac:dyDescent="0.3">
      <c r="F588" s="63">
        <v>583</v>
      </c>
      <c r="G588" s="66">
        <v>0.91089780451873514</v>
      </c>
      <c r="H588" s="67">
        <v>1173.036545288724</v>
      </c>
      <c r="I588" s="66">
        <v>0.95411210024891824</v>
      </c>
      <c r="J588" s="66">
        <v>1.4661245436275894</v>
      </c>
      <c r="K588" s="68">
        <v>-4.1007085857112706</v>
      </c>
    </row>
    <row r="589" spans="6:11" x14ac:dyDescent="0.3">
      <c r="F589" s="63">
        <v>584</v>
      </c>
      <c r="G589" s="66">
        <v>0.93750337384237847</v>
      </c>
      <c r="H589" s="67">
        <v>1112.8330633858757</v>
      </c>
      <c r="I589" s="66">
        <v>0.92716678477815095</v>
      </c>
      <c r="J589" s="66">
        <v>1.6605033742488058</v>
      </c>
      <c r="K589" s="68">
        <v>-1.5107441378769353</v>
      </c>
    </row>
    <row r="590" spans="6:11" x14ac:dyDescent="0.3">
      <c r="F590" s="63">
        <v>585</v>
      </c>
      <c r="G590" s="66">
        <v>0.89976097158668911</v>
      </c>
      <c r="H590" s="67">
        <v>1143.0521413856284</v>
      </c>
      <c r="I590" s="66">
        <v>0.9595272579400721</v>
      </c>
      <c r="J590" s="66">
        <v>1.7815589386171644</v>
      </c>
      <c r="K590" s="68">
        <v>7.4519010707033724</v>
      </c>
    </row>
    <row r="591" spans="6:11" x14ac:dyDescent="0.3">
      <c r="F591" s="63">
        <v>586</v>
      </c>
      <c r="G591" s="66">
        <v>0.93641733669501692</v>
      </c>
      <c r="H591" s="67">
        <v>1277.0627413754839</v>
      </c>
      <c r="I591" s="66">
        <v>1.2343391882850931</v>
      </c>
      <c r="J591" s="66">
        <v>1.7774765661986036</v>
      </c>
      <c r="K591" s="68">
        <v>15.967256372051448</v>
      </c>
    </row>
    <row r="592" spans="6:11" x14ac:dyDescent="0.3">
      <c r="F592" s="63">
        <v>587</v>
      </c>
      <c r="G592" s="66">
        <v>0.90318572173941625</v>
      </c>
      <c r="H592" s="67">
        <v>1005.0141217104579</v>
      </c>
      <c r="I592" s="66">
        <v>0.94465369226817153</v>
      </c>
      <c r="J592" s="66">
        <v>1.5815271492315865</v>
      </c>
      <c r="K592" s="68">
        <v>-7.954039776736721</v>
      </c>
    </row>
    <row r="593" spans="6:11" x14ac:dyDescent="0.3">
      <c r="F593" s="63">
        <v>588</v>
      </c>
      <c r="G593" s="66">
        <v>0.94261745118993234</v>
      </c>
      <c r="H593" s="67">
        <v>1229.5327322359205</v>
      </c>
      <c r="I593" s="66">
        <v>0.83130655740247739</v>
      </c>
      <c r="J593" s="66">
        <v>1.6887302637071264</v>
      </c>
      <c r="K593" s="68">
        <v>4.8381663701967295</v>
      </c>
    </row>
    <row r="594" spans="6:11" x14ac:dyDescent="0.3">
      <c r="F594" s="63">
        <v>589</v>
      </c>
      <c r="G594" s="66">
        <v>0.9113895329774252</v>
      </c>
      <c r="H594" s="67">
        <v>1103.2537114094782</v>
      </c>
      <c r="I594" s="66">
        <v>1.0881851080202432</v>
      </c>
      <c r="J594" s="66">
        <v>1.6749206160577563</v>
      </c>
      <c r="K594" s="68">
        <v>0.20272821464972199</v>
      </c>
    </row>
    <row r="595" spans="6:11" x14ac:dyDescent="0.3">
      <c r="F595" s="63">
        <v>590</v>
      </c>
      <c r="G595" s="66">
        <v>0.93128655813236727</v>
      </c>
      <c r="H595" s="67">
        <v>1071.2352525673032</v>
      </c>
      <c r="I595" s="66">
        <v>1.0968885914648285</v>
      </c>
      <c r="J595" s="66">
        <v>1.5258080284987643</v>
      </c>
      <c r="K595" s="68">
        <v>-9.4028856151596756</v>
      </c>
    </row>
    <row r="596" spans="6:11" x14ac:dyDescent="0.3">
      <c r="F596" s="63">
        <v>591</v>
      </c>
      <c r="G596" s="66">
        <v>0.9042965589288875</v>
      </c>
      <c r="H596" s="67">
        <v>1077.8224843974131</v>
      </c>
      <c r="I596" s="66">
        <v>1.1275808065627326</v>
      </c>
      <c r="J596" s="66">
        <v>1.6592429364142107</v>
      </c>
      <c r="K596" s="68">
        <v>-1.5984322007038145</v>
      </c>
    </row>
    <row r="597" spans="6:11" x14ac:dyDescent="0.3">
      <c r="F597" s="63">
        <v>592</v>
      </c>
      <c r="G597" s="66">
        <v>0.87372237785844442</v>
      </c>
      <c r="H597" s="67">
        <v>904.0178155827698</v>
      </c>
      <c r="I597" s="66">
        <v>1.0147525765693495</v>
      </c>
      <c r="J597" s="66">
        <v>1.7971422663499022</v>
      </c>
      <c r="K597" s="68">
        <v>-5.2941008223402273</v>
      </c>
    </row>
    <row r="598" spans="6:11" x14ac:dyDescent="0.3">
      <c r="F598" s="63">
        <v>593</v>
      </c>
      <c r="G598" s="66">
        <v>0.89506116728120999</v>
      </c>
      <c r="H598" s="67">
        <v>1093.7837857366678</v>
      </c>
      <c r="I598" s="66">
        <v>1.0438679368668096</v>
      </c>
      <c r="J598" s="66">
        <v>1.7161229172041907</v>
      </c>
      <c r="K598" s="68">
        <v>2.5308837768432051</v>
      </c>
    </row>
    <row r="599" spans="6:11" x14ac:dyDescent="0.3">
      <c r="F599" s="63">
        <v>594</v>
      </c>
      <c r="G599" s="66">
        <v>0.93861522129801733</v>
      </c>
      <c r="H599" s="67">
        <v>1348.6377515578884</v>
      </c>
      <c r="I599" s="66">
        <v>0.94945186790300085</v>
      </c>
      <c r="J599" s="66">
        <v>1.7143697805035878</v>
      </c>
      <c r="K599" s="68">
        <v>13.478369119803489</v>
      </c>
    </row>
    <row r="600" spans="6:11" x14ac:dyDescent="0.3">
      <c r="F600" s="63">
        <v>595</v>
      </c>
      <c r="G600" s="66">
        <v>0.91844172324272555</v>
      </c>
      <c r="H600" s="67">
        <v>1115.6597750418837</v>
      </c>
      <c r="I600" s="66">
        <v>0.868138615311566</v>
      </c>
      <c r="J600" s="66">
        <v>1.5803578706838171</v>
      </c>
      <c r="K600" s="68">
        <v>-2.8474410359491333</v>
      </c>
    </row>
    <row r="601" spans="6:11" x14ac:dyDescent="0.3">
      <c r="F601" s="63">
        <v>596</v>
      </c>
      <c r="G601" s="66">
        <v>0.91100074553189925</v>
      </c>
      <c r="H601" s="67">
        <v>1113.3298880993191</v>
      </c>
      <c r="I601" s="66">
        <v>1.0739874062051462</v>
      </c>
      <c r="J601" s="66">
        <v>1.6762724009649568</v>
      </c>
      <c r="K601" s="68">
        <v>0.92668173794050512</v>
      </c>
    </row>
    <row r="602" spans="6:11" x14ac:dyDescent="0.3">
      <c r="F602" s="63">
        <v>597</v>
      </c>
      <c r="G602" s="66">
        <v>0.94907229926860981</v>
      </c>
      <c r="H602" s="67">
        <v>1215.8186235232433</v>
      </c>
      <c r="I602" s="66">
        <v>1.0226965544087778</v>
      </c>
      <c r="J602" s="66">
        <v>1.6898715785102396</v>
      </c>
      <c r="K602" s="68">
        <v>4.7051734868211446</v>
      </c>
    </row>
    <row r="603" spans="6:11" x14ac:dyDescent="0.3">
      <c r="F603" s="63">
        <v>598</v>
      </c>
      <c r="G603" s="66">
        <v>0.90654442471659213</v>
      </c>
      <c r="H603" s="67">
        <v>1120.3907116859541</v>
      </c>
      <c r="I603" s="66">
        <v>0.94801010723038281</v>
      </c>
      <c r="J603" s="66">
        <v>1.711284070215344</v>
      </c>
      <c r="K603" s="68">
        <v>2.8417060927796065</v>
      </c>
    </row>
    <row r="604" spans="6:11" x14ac:dyDescent="0.3">
      <c r="F604" s="63">
        <v>599</v>
      </c>
      <c r="G604" s="66">
        <v>0.9653592333385268</v>
      </c>
      <c r="H604" s="67">
        <v>1105.6321055052745</v>
      </c>
      <c r="I604" s="66">
        <v>0.88550251691408977</v>
      </c>
      <c r="J604" s="66">
        <v>1.6016070595071672</v>
      </c>
      <c r="K604" s="68">
        <v>-5.3350986150094641</v>
      </c>
    </row>
    <row r="605" spans="6:11" x14ac:dyDescent="0.3">
      <c r="F605" s="63">
        <v>600</v>
      </c>
      <c r="G605" s="66">
        <v>0.9458548721333061</v>
      </c>
      <c r="H605" s="67">
        <v>1213.6720807009933</v>
      </c>
      <c r="I605" s="66">
        <v>1.0032088134055694</v>
      </c>
      <c r="J605" s="66">
        <v>1.8528950956606147</v>
      </c>
      <c r="K605" s="68">
        <v>11.47631115553496</v>
      </c>
    </row>
    <row r="606" spans="6:11" x14ac:dyDescent="0.3">
      <c r="F606" s="63">
        <v>601</v>
      </c>
      <c r="G606" s="66">
        <v>0.90975214445448183</v>
      </c>
      <c r="H606" s="67">
        <v>1137.8024646173435</v>
      </c>
      <c r="I606" s="66">
        <v>0.93923002897219166</v>
      </c>
      <c r="J606" s="66">
        <v>1.5870028516448222</v>
      </c>
      <c r="K606" s="68">
        <v>-1.1144430350923464</v>
      </c>
    </row>
    <row r="607" spans="6:11" x14ac:dyDescent="0.3">
      <c r="F607" s="63">
        <v>602</v>
      </c>
      <c r="G607" s="66">
        <v>0.92962379869463674</v>
      </c>
      <c r="H607" s="67">
        <v>1285.330935125925</v>
      </c>
      <c r="I607" s="66">
        <v>0.92921747569614876</v>
      </c>
      <c r="J607" s="66">
        <v>1.4533781099896022</v>
      </c>
      <c r="K607" s="68">
        <v>-0.36552741070811451</v>
      </c>
    </row>
    <row r="608" spans="6:11" x14ac:dyDescent="0.3">
      <c r="F608" s="63">
        <v>603</v>
      </c>
      <c r="G608" s="66">
        <v>0.91948301439970392</v>
      </c>
      <c r="H608" s="67">
        <v>1136.2166582481486</v>
      </c>
      <c r="I608" s="66">
        <v>0.94700417510157642</v>
      </c>
      <c r="J608" s="66">
        <v>1.6723498745671186</v>
      </c>
      <c r="K608" s="68">
        <v>1.3645114668781311</v>
      </c>
    </row>
    <row r="609" spans="6:11" x14ac:dyDescent="0.3">
      <c r="F609" s="63">
        <v>604</v>
      </c>
      <c r="G609" s="66">
        <v>0.89043640454108852</v>
      </c>
      <c r="H609" s="67">
        <v>1165.7804658343302</v>
      </c>
      <c r="I609" s="66">
        <v>1.1608308827347611</v>
      </c>
      <c r="J609" s="66">
        <v>1.7042460631948362</v>
      </c>
      <c r="K609" s="68">
        <v>7.8193083840175719</v>
      </c>
    </row>
    <row r="610" spans="6:11" x14ac:dyDescent="0.3">
      <c r="F610" s="63">
        <v>605</v>
      </c>
      <c r="G610" s="66">
        <v>0.91704953483468199</v>
      </c>
      <c r="H610" s="67">
        <v>1369.455180498644</v>
      </c>
      <c r="I610" s="66">
        <v>0.89754881064705583</v>
      </c>
      <c r="J610" s="66">
        <v>1.7667229527229422</v>
      </c>
      <c r="K610" s="68">
        <v>17.792213386915499</v>
      </c>
    </row>
    <row r="611" spans="6:11" x14ac:dyDescent="0.3">
      <c r="F611" s="63">
        <v>606</v>
      </c>
      <c r="G611" s="66">
        <v>0.94287718058395897</v>
      </c>
      <c r="H611" s="67">
        <v>1142.7546078158127</v>
      </c>
      <c r="I611" s="66">
        <v>0.79367134984249299</v>
      </c>
      <c r="J611" s="66">
        <v>1.702858630804243</v>
      </c>
      <c r="K611" s="68">
        <v>1.0746407790181265</v>
      </c>
    </row>
    <row r="612" spans="6:11" x14ac:dyDescent="0.3">
      <c r="F612" s="63">
        <v>607</v>
      </c>
      <c r="G612" s="66">
        <v>0.89258673758283236</v>
      </c>
      <c r="H612" s="67">
        <v>1336.3137557563584</v>
      </c>
      <c r="I612" s="66">
        <v>1.0991479940017108</v>
      </c>
      <c r="J612" s="66">
        <v>1.688422643971454</v>
      </c>
      <c r="K612" s="68">
        <v>17.88306704814665</v>
      </c>
    </row>
    <row r="613" spans="6:11" x14ac:dyDescent="0.3">
      <c r="F613" s="63">
        <v>608</v>
      </c>
      <c r="G613" s="66">
        <v>0.90867335904036906</v>
      </c>
      <c r="H613" s="67">
        <v>1260.8485752226534</v>
      </c>
      <c r="I613" s="66">
        <v>0.88886153875959595</v>
      </c>
      <c r="J613" s="66">
        <v>1.6309941062316293</v>
      </c>
      <c r="K613" s="68">
        <v>6.8983959146592024</v>
      </c>
    </row>
    <row r="614" spans="6:11" x14ac:dyDescent="0.3">
      <c r="F614" s="63">
        <v>609</v>
      </c>
      <c r="G614" s="66">
        <v>0.93075533052247461</v>
      </c>
      <c r="H614" s="67">
        <v>1184.9623849569748</v>
      </c>
      <c r="I614" s="66">
        <v>0.89064326052767906</v>
      </c>
      <c r="J614" s="66">
        <v>1.7188745677012438</v>
      </c>
      <c r="K614" s="68">
        <v>4.7706916230856775</v>
      </c>
    </row>
    <row r="615" spans="6:11" x14ac:dyDescent="0.3">
      <c r="F615" s="63">
        <v>610</v>
      </c>
      <c r="G615" s="66">
        <v>0.91707829485692782</v>
      </c>
      <c r="H615" s="67">
        <v>1182.3495225213017</v>
      </c>
      <c r="I615" s="66">
        <v>1.0349505073162331</v>
      </c>
      <c r="J615" s="66">
        <v>1.6750023845692839</v>
      </c>
      <c r="K615" s="68">
        <v>4.5845772752570362</v>
      </c>
    </row>
    <row r="616" spans="6:11" x14ac:dyDescent="0.3">
      <c r="F616" s="63">
        <v>611</v>
      </c>
      <c r="G616" s="66">
        <v>0.91069984816097127</v>
      </c>
      <c r="H616" s="67">
        <v>1147.1123728157629</v>
      </c>
      <c r="I616" s="66">
        <v>1.0860935852727094</v>
      </c>
      <c r="J616" s="66">
        <v>1.9575296635121069</v>
      </c>
      <c r="K616" s="68">
        <v>15.502705080813319</v>
      </c>
    </row>
    <row r="617" spans="6:11" x14ac:dyDescent="0.3">
      <c r="F617" s="63">
        <v>612</v>
      </c>
      <c r="G617" s="66">
        <v>0.9446659128342404</v>
      </c>
      <c r="H617" s="67">
        <v>1222.5334336850656</v>
      </c>
      <c r="I617" s="66">
        <v>0.82959253780874187</v>
      </c>
      <c r="J617" s="66">
        <v>1.6492846115749047</v>
      </c>
      <c r="K617" s="68">
        <v>3.0055017041184304</v>
      </c>
    </row>
    <row r="618" spans="6:11" x14ac:dyDescent="0.3">
      <c r="F618" s="63">
        <v>613</v>
      </c>
      <c r="G618" s="66">
        <v>0.89429417205773254</v>
      </c>
      <c r="H618" s="67">
        <v>1233.8003532786538</v>
      </c>
      <c r="I618" s="66">
        <v>0.93358993949450997</v>
      </c>
      <c r="J618" s="66">
        <v>1.7000363585323144</v>
      </c>
      <c r="K618" s="68">
        <v>9.7161581368478167</v>
      </c>
    </row>
    <row r="619" spans="6:11" x14ac:dyDescent="0.3">
      <c r="F619" s="63">
        <v>614</v>
      </c>
      <c r="G619" s="66">
        <v>0.91350905348272438</v>
      </c>
      <c r="H619" s="67">
        <v>1312.2255310940443</v>
      </c>
      <c r="I619" s="66">
        <v>0.95905480012923383</v>
      </c>
      <c r="J619" s="66">
        <v>1.6382681327423265</v>
      </c>
      <c r="K619" s="68">
        <v>10.224361603567466</v>
      </c>
    </row>
    <row r="620" spans="6:11" x14ac:dyDescent="0.3">
      <c r="F620" s="63">
        <v>615</v>
      </c>
      <c r="G620" s="66">
        <v>0.90194980692574811</v>
      </c>
      <c r="H620" s="67">
        <v>1023.4433223301069</v>
      </c>
      <c r="I620" s="66">
        <v>0.88256468677325195</v>
      </c>
      <c r="J620" s="66">
        <v>1.7980594291005081</v>
      </c>
      <c r="K620" s="68">
        <v>0.52585519582954054</v>
      </c>
    </row>
    <row r="621" spans="6:11" x14ac:dyDescent="0.3">
      <c r="F621" s="63">
        <v>616</v>
      </c>
      <c r="G621" s="66">
        <v>0.86575419022755462</v>
      </c>
      <c r="H621" s="67">
        <v>1196.6419982333384</v>
      </c>
      <c r="I621" s="66">
        <v>1.0474404761096907</v>
      </c>
      <c r="J621" s="66">
        <v>1.6431414286169979</v>
      </c>
      <c r="K621" s="68">
        <v>8.3993268646961603</v>
      </c>
    </row>
    <row r="622" spans="6:11" x14ac:dyDescent="0.3">
      <c r="F622" s="63">
        <v>617</v>
      </c>
      <c r="G622" s="66">
        <v>0.89744712450580566</v>
      </c>
      <c r="H622" s="67">
        <v>902.76752926319273</v>
      </c>
      <c r="I622" s="66">
        <v>0.84815005500916252</v>
      </c>
      <c r="J622" s="66">
        <v>1.6124515874232606</v>
      </c>
      <c r="K622" s="68">
        <v>-10.899729427057267</v>
      </c>
    </row>
    <row r="623" spans="6:11" x14ac:dyDescent="0.3">
      <c r="F623" s="63">
        <v>618</v>
      </c>
      <c r="G623" s="66">
        <v>0.89556514601815307</v>
      </c>
      <c r="H623" s="67">
        <v>1134.1982327338906</v>
      </c>
      <c r="I623" s="66">
        <v>0.84239797979103959</v>
      </c>
      <c r="J623" s="66">
        <v>1.7681996401313596</v>
      </c>
      <c r="K623" s="68">
        <v>5.894177471068665</v>
      </c>
    </row>
    <row r="624" spans="6:11" x14ac:dyDescent="0.3">
      <c r="F624" s="63">
        <v>619</v>
      </c>
      <c r="G624" s="66">
        <v>0.9111278212936782</v>
      </c>
      <c r="H624" s="67">
        <v>1194.9748447499335</v>
      </c>
      <c r="I624" s="66">
        <v>0.79547681077379062</v>
      </c>
      <c r="J624" s="66">
        <v>1.5875067927460897</v>
      </c>
      <c r="K624" s="68">
        <v>1.5432345102782845</v>
      </c>
    </row>
    <row r="625" spans="6:11" x14ac:dyDescent="0.3">
      <c r="F625" s="63">
        <v>620</v>
      </c>
      <c r="G625" s="66">
        <v>0.9192746039896984</v>
      </c>
      <c r="H625" s="67">
        <v>1176.4550564689712</v>
      </c>
      <c r="I625" s="66">
        <v>0.98980488684117318</v>
      </c>
      <c r="J625" s="66">
        <v>1.5680641293323001</v>
      </c>
      <c r="K625" s="68">
        <v>-0.47653595798668263</v>
      </c>
    </row>
    <row r="626" spans="6:11" x14ac:dyDescent="0.3">
      <c r="F626" s="63">
        <v>621</v>
      </c>
      <c r="G626" s="66">
        <v>0.92787722882414203</v>
      </c>
      <c r="H626" s="67">
        <v>1302.7414194224368</v>
      </c>
      <c r="I626" s="66">
        <v>0.93477348759338152</v>
      </c>
      <c r="J626" s="66">
        <v>1.5927840349234723</v>
      </c>
      <c r="K626" s="68">
        <v>6.4478395602495597</v>
      </c>
    </row>
    <row r="627" spans="6:11" x14ac:dyDescent="0.3">
      <c r="F627" s="63">
        <v>622</v>
      </c>
      <c r="G627" s="66">
        <v>0.91057587830282694</v>
      </c>
      <c r="H627" s="67">
        <v>1290.2890753567929</v>
      </c>
      <c r="I627" s="66">
        <v>0.94281667231272648</v>
      </c>
      <c r="J627" s="66">
        <v>1.5295748214019884</v>
      </c>
      <c r="K627" s="68">
        <v>4.4160429876974598</v>
      </c>
    </row>
    <row r="628" spans="6:11" x14ac:dyDescent="0.3">
      <c r="F628" s="63">
        <v>623</v>
      </c>
      <c r="G628" s="66">
        <v>0.88581862197187344</v>
      </c>
      <c r="H628" s="67">
        <v>1143.2134516556387</v>
      </c>
      <c r="I628" s="66">
        <v>0.98846284865734146</v>
      </c>
      <c r="J628" s="66">
        <v>1.6370420438083153</v>
      </c>
      <c r="K628" s="68">
        <v>2.8917863530651031</v>
      </c>
    </row>
    <row r="629" spans="6:11" x14ac:dyDescent="0.3">
      <c r="F629" s="63">
        <v>624</v>
      </c>
      <c r="G629" s="66">
        <v>0.92611956469168266</v>
      </c>
      <c r="H629" s="67">
        <v>1101.0616273414153</v>
      </c>
      <c r="I629" s="66">
        <v>0.87851707643556909</v>
      </c>
      <c r="J629" s="66">
        <v>1.6018075158557523</v>
      </c>
      <c r="K629" s="68">
        <v>-3.3143163024000675</v>
      </c>
    </row>
    <row r="630" spans="6:11" x14ac:dyDescent="0.3">
      <c r="F630" s="63">
        <v>625</v>
      </c>
      <c r="G630" s="66">
        <v>0.87809436521252793</v>
      </c>
      <c r="H630" s="67">
        <v>1208.2053467565036</v>
      </c>
      <c r="I630" s="66">
        <v>1.0235105997196896</v>
      </c>
      <c r="J630" s="66">
        <v>1.6158374343990787</v>
      </c>
      <c r="K630" s="68">
        <v>6.632925260839313</v>
      </c>
    </row>
    <row r="631" spans="6:11" x14ac:dyDescent="0.3">
      <c r="F631" s="63">
        <v>626</v>
      </c>
      <c r="G631" s="66">
        <v>0.93367893616670938</v>
      </c>
      <c r="H631" s="67">
        <v>1057.1264132834356</v>
      </c>
      <c r="I631" s="66">
        <v>0.74247547248062862</v>
      </c>
      <c r="J631" s="66">
        <v>1.6981730408154321</v>
      </c>
      <c r="K631" s="68">
        <v>-2.3639210156563149</v>
      </c>
    </row>
    <row r="632" spans="6:11" x14ac:dyDescent="0.3">
      <c r="F632" s="63">
        <v>627</v>
      </c>
      <c r="G632" s="66">
        <v>0.9082299488447696</v>
      </c>
      <c r="H632" s="67">
        <v>1221.3848354981747</v>
      </c>
      <c r="I632" s="66">
        <v>1.1318119630345669</v>
      </c>
      <c r="J632" s="66">
        <v>1.6956912007082827</v>
      </c>
      <c r="K632" s="68">
        <v>9.4112783640032855</v>
      </c>
    </row>
    <row r="633" spans="6:11" x14ac:dyDescent="0.3">
      <c r="F633" s="63">
        <v>628</v>
      </c>
      <c r="G633" s="66">
        <v>0.89483239836008588</v>
      </c>
      <c r="H633" s="67">
        <v>1303.2117798074166</v>
      </c>
      <c r="I633" s="66">
        <v>1.0679050909708165</v>
      </c>
      <c r="J633" s="66">
        <v>1.5917537516022771</v>
      </c>
      <c r="K633" s="68">
        <v>10.17874756151487</v>
      </c>
    </row>
    <row r="634" spans="6:11" x14ac:dyDescent="0.3">
      <c r="F634" s="63">
        <v>629</v>
      </c>
      <c r="G634" s="66">
        <v>0.90763242665032162</v>
      </c>
      <c r="H634" s="67">
        <v>1160.0673741469709</v>
      </c>
      <c r="I634" s="66">
        <v>0.93912362852605336</v>
      </c>
      <c r="J634" s="66">
        <v>1.6802348148274568</v>
      </c>
      <c r="K634" s="68">
        <v>3.7990078166582659</v>
      </c>
    </row>
    <row r="635" spans="6:11" x14ac:dyDescent="0.3">
      <c r="F635" s="63">
        <v>630</v>
      </c>
      <c r="G635" s="66">
        <v>0.9524830636010454</v>
      </c>
      <c r="H635" s="67">
        <v>1241.6883464738662</v>
      </c>
      <c r="I635" s="66">
        <v>1.0656425059035932</v>
      </c>
      <c r="J635" s="66">
        <v>1.7056808066456228</v>
      </c>
      <c r="K635" s="68">
        <v>6.9157649312606155</v>
      </c>
    </row>
    <row r="636" spans="6:11" x14ac:dyDescent="0.3">
      <c r="F636" s="63">
        <v>631</v>
      </c>
      <c r="G636" s="66">
        <v>0.92150103247668746</v>
      </c>
      <c r="H636" s="67">
        <v>1183.4387073309711</v>
      </c>
      <c r="I636" s="66">
        <v>1.0369599996526142</v>
      </c>
      <c r="J636" s="66">
        <v>1.6246742752730365</v>
      </c>
      <c r="K636" s="68">
        <v>2.1591082570774107</v>
      </c>
    </row>
    <row r="637" spans="6:11" x14ac:dyDescent="0.3">
      <c r="F637" s="63">
        <v>632</v>
      </c>
      <c r="G637" s="66">
        <v>0.93181991433895472</v>
      </c>
      <c r="H637" s="67">
        <v>1068.5664560662228</v>
      </c>
      <c r="I637" s="66">
        <v>1.0631234783540811</v>
      </c>
      <c r="J637" s="66">
        <v>1.5557705504276944</v>
      </c>
      <c r="K637" s="68">
        <v>-8.1227279978348239</v>
      </c>
    </row>
    <row r="638" spans="6:11" x14ac:dyDescent="0.3">
      <c r="F638" s="63">
        <v>633</v>
      </c>
      <c r="G638" s="66">
        <v>0.89602156708254499</v>
      </c>
      <c r="H638" s="67">
        <v>1121.8479987504272</v>
      </c>
      <c r="I638" s="66">
        <v>0.92866907125699971</v>
      </c>
      <c r="J638" s="66">
        <v>1.5773946024082939</v>
      </c>
      <c r="K638" s="68">
        <v>-1.396680861293301</v>
      </c>
    </row>
    <row r="639" spans="6:11" x14ac:dyDescent="0.3">
      <c r="F639" s="63">
        <v>634</v>
      </c>
      <c r="G639" s="66">
        <v>0.93558961738245527</v>
      </c>
      <c r="H639" s="67">
        <v>1098.6385816735028</v>
      </c>
      <c r="I639" s="66">
        <v>1.0001201539046691</v>
      </c>
      <c r="J639" s="66">
        <v>1.6990906972537423</v>
      </c>
      <c r="K639" s="68">
        <v>-0.85304300537549704</v>
      </c>
    </row>
    <row r="640" spans="6:11" x14ac:dyDescent="0.3">
      <c r="F640" s="63">
        <v>635</v>
      </c>
      <c r="G640" s="66">
        <v>0.9134457865984128</v>
      </c>
      <c r="H640" s="67">
        <v>1048.560188482227</v>
      </c>
      <c r="I640" s="66">
        <v>0.8911557995797369</v>
      </c>
      <c r="J640" s="66">
        <v>1.7794877553630091</v>
      </c>
      <c r="K640" s="68">
        <v>0.60102457170623536</v>
      </c>
    </row>
    <row r="641" spans="6:11" x14ac:dyDescent="0.3">
      <c r="F641" s="63">
        <v>636</v>
      </c>
      <c r="G641" s="66">
        <v>0.91321266751287844</v>
      </c>
      <c r="H641" s="67">
        <v>1096.6122600452413</v>
      </c>
      <c r="I641" s="66">
        <v>1.014789101879191</v>
      </c>
      <c r="J641" s="66">
        <v>1.5682030358118235</v>
      </c>
      <c r="K641" s="68">
        <v>-4.5214634015691129</v>
      </c>
    </row>
    <row r="642" spans="6:11" x14ac:dyDescent="0.3">
      <c r="F642" s="63">
        <v>637</v>
      </c>
      <c r="G642" s="66">
        <v>0.93242701556928165</v>
      </c>
      <c r="H642" s="67">
        <v>1261.4181729707757</v>
      </c>
      <c r="I642" s="66">
        <v>0.96719811943276957</v>
      </c>
      <c r="J642" s="66">
        <v>1.7468016905477413</v>
      </c>
      <c r="K642" s="68">
        <v>10.616330713624775</v>
      </c>
    </row>
    <row r="643" spans="6:11" x14ac:dyDescent="0.3">
      <c r="F643" s="63">
        <v>638</v>
      </c>
      <c r="G643" s="66">
        <v>0.94302332687917012</v>
      </c>
      <c r="H643" s="67">
        <v>1190.339967005074</v>
      </c>
      <c r="I643" s="66">
        <v>0.96432897202074663</v>
      </c>
      <c r="J643" s="66">
        <v>1.6728615140620504</v>
      </c>
      <c r="K643" s="68">
        <v>2.7859307969619036</v>
      </c>
    </row>
    <row r="644" spans="6:11" x14ac:dyDescent="0.3">
      <c r="F644" s="63">
        <v>639</v>
      </c>
      <c r="G644" s="66">
        <v>0.91741578038303795</v>
      </c>
      <c r="H644" s="67">
        <v>1212.7820200412443</v>
      </c>
      <c r="I644" s="66">
        <v>1.1072822599327714</v>
      </c>
      <c r="J644" s="66">
        <v>1.7752320919959317</v>
      </c>
      <c r="K644" s="68">
        <v>11.571710959431156</v>
      </c>
    </row>
    <row r="645" spans="6:11" x14ac:dyDescent="0.3">
      <c r="F645" s="63">
        <v>640</v>
      </c>
      <c r="G645" s="66">
        <v>0.92926260847822817</v>
      </c>
      <c r="H645" s="67">
        <v>1259.8512411039412</v>
      </c>
      <c r="I645" s="66">
        <v>1.0070947909984165</v>
      </c>
      <c r="J645" s="66">
        <v>1.6992667264716081</v>
      </c>
      <c r="K645" s="68">
        <v>9.132761437346927</v>
      </c>
    </row>
    <row r="646" spans="6:11" x14ac:dyDescent="0.3">
      <c r="F646" s="63">
        <v>641</v>
      </c>
      <c r="G646" s="66">
        <v>0.89292127778136277</v>
      </c>
      <c r="H646" s="67">
        <v>1076.7400094743923</v>
      </c>
      <c r="I646" s="66">
        <v>1.0986175473171622</v>
      </c>
      <c r="J646" s="66">
        <v>1.6229213654555457</v>
      </c>
      <c r="K646" s="68">
        <v>-2.2855732387434093</v>
      </c>
    </row>
    <row r="647" spans="6:11" x14ac:dyDescent="0.3">
      <c r="F647" s="63">
        <v>642</v>
      </c>
      <c r="G647" s="66">
        <v>0.91744586467778111</v>
      </c>
      <c r="H647" s="67">
        <v>1137.8212937884771</v>
      </c>
      <c r="I647" s="66">
        <v>0.96796734659804007</v>
      </c>
      <c r="J647" s="66">
        <v>1.6523727230618848</v>
      </c>
      <c r="K647" s="68">
        <v>0.85750497085089983</v>
      </c>
    </row>
    <row r="648" spans="6:11" x14ac:dyDescent="0.3">
      <c r="F648" s="63">
        <v>643</v>
      </c>
      <c r="G648" s="66">
        <v>0.90552194124102037</v>
      </c>
      <c r="H648" s="67">
        <v>1348.8589769650346</v>
      </c>
      <c r="I648" s="66">
        <v>1.0131933583504948</v>
      </c>
      <c r="J648" s="66">
        <v>1.7082457922743921</v>
      </c>
      <c r="K648" s="68">
        <v>17.032214330400482</v>
      </c>
    </row>
    <row r="649" spans="6:11" x14ac:dyDescent="0.3">
      <c r="F649" s="63">
        <v>644</v>
      </c>
      <c r="G649" s="66">
        <v>0.93763251197911335</v>
      </c>
      <c r="H649" s="67">
        <v>1186.8539316697636</v>
      </c>
      <c r="I649" s="66">
        <v>1.000735128120751</v>
      </c>
      <c r="J649" s="66">
        <v>1.653073334939557</v>
      </c>
      <c r="K649" s="68">
        <v>2.2757062016760408</v>
      </c>
    </row>
    <row r="650" spans="6:11" x14ac:dyDescent="0.3">
      <c r="F650" s="63">
        <v>645</v>
      </c>
      <c r="G650" s="66">
        <v>0.89872299387394772</v>
      </c>
      <c r="H650" s="67">
        <v>1157.9467368322321</v>
      </c>
      <c r="I650" s="66">
        <v>1.0893017426520142</v>
      </c>
      <c r="J650" s="66">
        <v>1.7747749915929412</v>
      </c>
      <c r="K650" s="68">
        <v>9.2792410405155419</v>
      </c>
    </row>
    <row r="651" spans="6:11" x14ac:dyDescent="0.3">
      <c r="F651" s="63">
        <v>646</v>
      </c>
      <c r="G651" s="66">
        <v>0.91914636686201234</v>
      </c>
      <c r="H651" s="67">
        <v>1237.6275799692489</v>
      </c>
      <c r="I651" s="66">
        <v>0.92054846285508585</v>
      </c>
      <c r="J651" s="66">
        <v>1.5815266090289026</v>
      </c>
      <c r="K651" s="68">
        <v>3.1902711717106178</v>
      </c>
    </row>
    <row r="652" spans="6:11" x14ac:dyDescent="0.3">
      <c r="F652" s="63">
        <v>647</v>
      </c>
      <c r="G652" s="66">
        <v>0.97258818015284942</v>
      </c>
      <c r="H652" s="67">
        <v>1202.3319434088528</v>
      </c>
      <c r="I652" s="66">
        <v>0.96087608605254404</v>
      </c>
      <c r="J652" s="66">
        <v>1.7830774698764118</v>
      </c>
      <c r="K652" s="68">
        <v>5.6393886824937463</v>
      </c>
    </row>
    <row r="653" spans="6:11" x14ac:dyDescent="0.3">
      <c r="F653" s="63">
        <v>648</v>
      </c>
      <c r="G653" s="66">
        <v>0.94998066397621994</v>
      </c>
      <c r="H653" s="67">
        <v>1328.7586106882636</v>
      </c>
      <c r="I653" s="66">
        <v>1.0689130021118503</v>
      </c>
      <c r="J653" s="66">
        <v>1.7679218514672956</v>
      </c>
      <c r="K653" s="68">
        <v>15.502760549914719</v>
      </c>
    </row>
    <row r="654" spans="6:11" x14ac:dyDescent="0.3">
      <c r="F654" s="63">
        <v>649</v>
      </c>
      <c r="G654" s="66">
        <v>0.89782898587667315</v>
      </c>
      <c r="H654" s="67">
        <v>1284.9218335837927</v>
      </c>
      <c r="I654" s="66">
        <v>0.91142059958958421</v>
      </c>
      <c r="J654" s="66">
        <v>1.9127182504220677</v>
      </c>
      <c r="K654" s="68">
        <v>20.970459174942121</v>
      </c>
    </row>
    <row r="655" spans="6:11" x14ac:dyDescent="0.3">
      <c r="F655" s="63">
        <v>650</v>
      </c>
      <c r="G655" s="66">
        <v>0.93654839522212729</v>
      </c>
      <c r="H655" s="67">
        <v>1315.5600260987919</v>
      </c>
      <c r="I655" s="66">
        <v>0.91369795578020918</v>
      </c>
      <c r="J655" s="66">
        <v>1.48884325145096</v>
      </c>
      <c r="K655" s="68">
        <v>2.0456160602608846</v>
      </c>
    </row>
    <row r="656" spans="6:11" x14ac:dyDescent="0.3">
      <c r="F656" s="63">
        <v>651</v>
      </c>
      <c r="G656" s="66">
        <v>0.93956190669611306</v>
      </c>
      <c r="H656" s="67">
        <v>1044.0418072675359</v>
      </c>
      <c r="I656" s="66">
        <v>1.0023075208043386</v>
      </c>
      <c r="J656" s="66">
        <v>1.741796048055883</v>
      </c>
      <c r="K656" s="68">
        <v>-2.7791597405139656</v>
      </c>
    </row>
    <row r="657" spans="6:11" x14ac:dyDescent="0.3">
      <c r="F657" s="63">
        <v>652</v>
      </c>
      <c r="G657" s="66">
        <v>0.95145584320982657</v>
      </c>
      <c r="H657" s="67">
        <v>1125.4674116108199</v>
      </c>
      <c r="I657" s="66">
        <v>0.77520928316331572</v>
      </c>
      <c r="J657" s="66">
        <v>1.6153650572702025</v>
      </c>
      <c r="K657" s="68">
        <v>-2.7647345231787264</v>
      </c>
    </row>
    <row r="658" spans="6:11" x14ac:dyDescent="0.3">
      <c r="F658" s="63">
        <v>653</v>
      </c>
      <c r="G658" s="66">
        <v>0.96074866071441989</v>
      </c>
      <c r="H658" s="67">
        <v>1100.1674079147249</v>
      </c>
      <c r="I658" s="66">
        <v>0.86926854337919424</v>
      </c>
      <c r="J658" s="66">
        <v>1.6172786057881581</v>
      </c>
      <c r="K658" s="68">
        <v>-4.7443308339768571</v>
      </c>
    </row>
    <row r="659" spans="6:11" x14ac:dyDescent="0.3">
      <c r="F659" s="63">
        <v>654</v>
      </c>
      <c r="G659" s="66">
        <v>0.92218835985553083</v>
      </c>
      <c r="H659" s="67">
        <v>1150.0225714441219</v>
      </c>
      <c r="I659" s="66">
        <v>1.0148981713062568</v>
      </c>
      <c r="J659" s="66">
        <v>1.7235855431229301</v>
      </c>
      <c r="K659" s="68">
        <v>4.1662922801273465</v>
      </c>
    </row>
    <row r="660" spans="6:11" x14ac:dyDescent="0.3">
      <c r="F660" s="63">
        <v>655</v>
      </c>
      <c r="G660" s="66">
        <v>0.8777686147124184</v>
      </c>
      <c r="H660" s="67">
        <v>1178.5576524759929</v>
      </c>
      <c r="I660" s="66">
        <v>0.95568513168589642</v>
      </c>
      <c r="J660" s="66">
        <v>1.7170561587603499</v>
      </c>
      <c r="K660" s="68">
        <v>8.7175791187212539</v>
      </c>
    </row>
    <row r="661" spans="6:11" x14ac:dyDescent="0.3">
      <c r="F661" s="63">
        <v>656</v>
      </c>
      <c r="G661" s="66">
        <v>0.95903733285691861</v>
      </c>
      <c r="H661" s="67">
        <v>1248.6882903034043</v>
      </c>
      <c r="I661" s="66">
        <v>1.1530367268505612</v>
      </c>
      <c r="J661" s="66">
        <v>1.8123838425876635</v>
      </c>
      <c r="K661" s="68">
        <v>12.531366308859377</v>
      </c>
    </row>
    <row r="662" spans="6:11" x14ac:dyDescent="0.3">
      <c r="F662" s="63">
        <v>657</v>
      </c>
      <c r="G662" s="66">
        <v>0.91590729501313006</v>
      </c>
      <c r="H662" s="67">
        <v>1213.1583545598417</v>
      </c>
      <c r="I662" s="66">
        <v>0.95411534686822563</v>
      </c>
      <c r="J662" s="66">
        <v>1.5900955889718069</v>
      </c>
      <c r="K662" s="68">
        <v>2.5896887828512489</v>
      </c>
    </row>
    <row r="663" spans="6:11" x14ac:dyDescent="0.3">
      <c r="F663" s="63">
        <v>658</v>
      </c>
      <c r="G663" s="66">
        <v>0.92281190446864714</v>
      </c>
      <c r="H663" s="67">
        <v>1164.456198382331</v>
      </c>
      <c r="I663" s="66">
        <v>0.99721673344289907</v>
      </c>
      <c r="J663" s="66">
        <v>1.706167785370474</v>
      </c>
      <c r="K663" s="68">
        <v>4.2068002274732139</v>
      </c>
    </row>
    <row r="664" spans="6:11" x14ac:dyDescent="0.3">
      <c r="F664" s="63">
        <v>659</v>
      </c>
      <c r="G664" s="66">
        <v>0.92532208705252572</v>
      </c>
      <c r="H664" s="67">
        <v>1026.1889368708635</v>
      </c>
      <c r="I664" s="66">
        <v>1.0145238130227971</v>
      </c>
      <c r="J664" s="66">
        <v>1.653612626579319</v>
      </c>
      <c r="K664" s="68">
        <v>-6.1275251279758889</v>
      </c>
    </row>
    <row r="665" spans="6:11" x14ac:dyDescent="0.3">
      <c r="F665" s="63">
        <v>660</v>
      </c>
      <c r="G665" s="66">
        <v>0.93361457864835007</v>
      </c>
      <c r="H665" s="67">
        <v>1217.8703124972451</v>
      </c>
      <c r="I665" s="66">
        <v>1.0161981067218617</v>
      </c>
      <c r="J665" s="66">
        <v>1.6311329881171783</v>
      </c>
      <c r="K665" s="68">
        <v>3.4642651964661182</v>
      </c>
    </row>
    <row r="666" spans="6:11" x14ac:dyDescent="0.3">
      <c r="F666" s="63">
        <v>661</v>
      </c>
      <c r="G666" s="66">
        <v>0.92166948417765215</v>
      </c>
      <c r="H666" s="67">
        <v>1052.1507439172631</v>
      </c>
      <c r="I666" s="66">
        <v>1.1566217350013903</v>
      </c>
      <c r="J666" s="66">
        <v>1.5647267848676831</v>
      </c>
      <c r="K666" s="68">
        <v>-8.7566670751430831</v>
      </c>
    </row>
    <row r="667" spans="6:11" x14ac:dyDescent="0.3">
      <c r="F667" s="63">
        <v>662</v>
      </c>
      <c r="G667" s="66">
        <v>0.88338663974994214</v>
      </c>
      <c r="H667" s="67">
        <v>1213.7366146975646</v>
      </c>
      <c r="I667" s="66">
        <v>1.0822377330042479</v>
      </c>
      <c r="J667" s="66">
        <v>1.6987763883123761</v>
      </c>
      <c r="K667" s="68">
        <v>10.867117093731895</v>
      </c>
    </row>
    <row r="668" spans="6:11" x14ac:dyDescent="0.3">
      <c r="F668" s="63">
        <v>663</v>
      </c>
      <c r="G668" s="66">
        <v>0.92404612695731869</v>
      </c>
      <c r="H668" s="67">
        <v>1281.4787552318364</v>
      </c>
      <c r="I668" s="66">
        <v>0.9912044926554282</v>
      </c>
      <c r="J668" s="66">
        <v>1.7315615054479427</v>
      </c>
      <c r="K668" s="68">
        <v>12.097825782823421</v>
      </c>
    </row>
    <row r="669" spans="6:11" x14ac:dyDescent="0.3">
      <c r="F669" s="63">
        <v>664</v>
      </c>
      <c r="G669" s="66">
        <v>0.95180796251097166</v>
      </c>
      <c r="H669" s="67">
        <v>1200.7490597041053</v>
      </c>
      <c r="I669" s="66">
        <v>1.0085774435102348</v>
      </c>
      <c r="J669" s="66">
        <v>1.6912150738832732</v>
      </c>
      <c r="K669" s="68">
        <v>3.625842304965377</v>
      </c>
    </row>
    <row r="670" spans="6:11" x14ac:dyDescent="0.3">
      <c r="F670" s="63">
        <v>665</v>
      </c>
      <c r="G670" s="66">
        <v>0.91359278749159867</v>
      </c>
      <c r="H670" s="67">
        <v>1170.6852043235835</v>
      </c>
      <c r="I670" s="66">
        <v>0.84426781070938239</v>
      </c>
      <c r="J670" s="66">
        <v>1.7067049837594559</v>
      </c>
      <c r="K670" s="68">
        <v>4.485736211433113</v>
      </c>
    </row>
    <row r="671" spans="6:11" x14ac:dyDescent="0.3">
      <c r="F671" s="63">
        <v>666</v>
      </c>
      <c r="G671" s="66">
        <v>0.91561317535460762</v>
      </c>
      <c r="H671" s="67">
        <v>1299.8097362028027</v>
      </c>
      <c r="I671" s="66">
        <v>1.0148957110830756</v>
      </c>
      <c r="J671" s="66">
        <v>1.6254037100242886</v>
      </c>
      <c r="K671" s="68">
        <v>9.3224474774642658</v>
      </c>
    </row>
    <row r="672" spans="6:11" x14ac:dyDescent="0.3">
      <c r="F672" s="63">
        <v>667</v>
      </c>
      <c r="G672" s="66">
        <v>0.88380205009622292</v>
      </c>
      <c r="H672" s="67">
        <v>1204.6540291275612</v>
      </c>
      <c r="I672" s="66">
        <v>0.8585575054680864</v>
      </c>
      <c r="J672" s="66">
        <v>1.7553301930487275</v>
      </c>
      <c r="K672" s="68">
        <v>10.236684655602627</v>
      </c>
    </row>
    <row r="673" spans="6:11" x14ac:dyDescent="0.3">
      <c r="F673" s="63">
        <v>668</v>
      </c>
      <c r="G673" s="66">
        <v>0.93074121024754575</v>
      </c>
      <c r="H673" s="67">
        <v>1226.3323867021304</v>
      </c>
      <c r="I673" s="66">
        <v>0.8394520747294073</v>
      </c>
      <c r="J673" s="66">
        <v>1.6720630632467433</v>
      </c>
      <c r="K673" s="68">
        <v>4.8947454358963522</v>
      </c>
    </row>
    <row r="674" spans="6:11" x14ac:dyDescent="0.3">
      <c r="F674" s="63">
        <v>669</v>
      </c>
      <c r="G674" s="66">
        <v>0.89422214390319077</v>
      </c>
      <c r="H674" s="67">
        <v>1035.7964921566204</v>
      </c>
      <c r="I674" s="66">
        <v>1.1381422206873508</v>
      </c>
      <c r="J674" s="66">
        <v>1.723882620652063</v>
      </c>
      <c r="K674" s="68">
        <v>-0.91178957055437559</v>
      </c>
    </row>
    <row r="675" spans="6:11" x14ac:dyDescent="0.3">
      <c r="F675" s="63">
        <v>670</v>
      </c>
      <c r="G675" s="66">
        <v>0.90193719550039042</v>
      </c>
      <c r="H675" s="67">
        <v>1279.7747046135446</v>
      </c>
      <c r="I675" s="66">
        <v>0.90187551035815505</v>
      </c>
      <c r="J675" s="66">
        <v>1.8346140206016255</v>
      </c>
      <c r="K675" s="68">
        <v>16.859373341813235</v>
      </c>
    </row>
    <row r="676" spans="6:11" x14ac:dyDescent="0.3">
      <c r="F676" s="63">
        <v>671</v>
      </c>
      <c r="G676" s="66">
        <v>0.91399695533981162</v>
      </c>
      <c r="H676" s="67">
        <v>1103.8580895262467</v>
      </c>
      <c r="I676" s="66">
        <v>1.0001254410943454</v>
      </c>
      <c r="J676" s="66">
        <v>1.5939498803781624</v>
      </c>
      <c r="K676" s="68">
        <v>-3.1084784693978205</v>
      </c>
    </row>
    <row r="677" spans="6:11" x14ac:dyDescent="0.3">
      <c r="F677" s="63">
        <v>672</v>
      </c>
      <c r="G677" s="66">
        <v>0.90487777036740746</v>
      </c>
      <c r="H677" s="67">
        <v>1220.5995483945278</v>
      </c>
      <c r="I677" s="66">
        <v>0.93273513748519021</v>
      </c>
      <c r="J677" s="66">
        <v>1.6374518781312055</v>
      </c>
      <c r="K677" s="68">
        <v>5.6092546304857285</v>
      </c>
    </row>
    <row r="678" spans="6:11" x14ac:dyDescent="0.3">
      <c r="F678" s="63">
        <v>673</v>
      </c>
      <c r="G678" s="66">
        <v>0.93524874216634457</v>
      </c>
      <c r="H678" s="67">
        <v>1299.1592262917336</v>
      </c>
      <c r="I678" s="66">
        <v>0.90292063362044717</v>
      </c>
      <c r="J678" s="66">
        <v>1.7348532957809453</v>
      </c>
      <c r="K678" s="68">
        <v>11.268309477524429</v>
      </c>
    </row>
    <row r="679" spans="6:11" x14ac:dyDescent="0.3">
      <c r="F679" s="63">
        <v>674</v>
      </c>
      <c r="G679" s="66">
        <v>0.90808177571886239</v>
      </c>
      <c r="H679" s="67">
        <v>1419.5212816095573</v>
      </c>
      <c r="I679" s="66">
        <v>0.77858710510360662</v>
      </c>
      <c r="J679" s="66">
        <v>1.8591637555368865</v>
      </c>
      <c r="K679" s="68">
        <v>22.1417610056948</v>
      </c>
    </row>
    <row r="680" spans="6:11" x14ac:dyDescent="0.3">
      <c r="F680" s="63">
        <v>675</v>
      </c>
      <c r="G680" s="66">
        <v>0.93126981807019238</v>
      </c>
      <c r="H680" s="67">
        <v>1190.3103851299959</v>
      </c>
      <c r="I680" s="66">
        <v>0.85360606027051766</v>
      </c>
      <c r="J680" s="66">
        <v>1.6951318092812082</v>
      </c>
      <c r="K680" s="68">
        <v>3.9771793984048216</v>
      </c>
    </row>
    <row r="681" spans="6:11" x14ac:dyDescent="0.3">
      <c r="F681" s="63">
        <v>676</v>
      </c>
      <c r="G681" s="66">
        <v>0.88167400217286951</v>
      </c>
      <c r="H681" s="67">
        <v>1338.64505939738</v>
      </c>
      <c r="I681" s="66">
        <v>0.9639224404973542</v>
      </c>
      <c r="J681" s="66">
        <v>1.7189917726713211</v>
      </c>
      <c r="K681" s="68">
        <v>18.229304181651376</v>
      </c>
    </row>
    <row r="682" spans="6:11" x14ac:dyDescent="0.3">
      <c r="F682" s="63">
        <v>677</v>
      </c>
      <c r="G682" s="66">
        <v>0.92990863194364193</v>
      </c>
      <c r="H682" s="67">
        <v>1116.2475664169335</v>
      </c>
      <c r="I682" s="66">
        <v>0.98577825501768512</v>
      </c>
      <c r="J682" s="66">
        <v>1.62844911323283</v>
      </c>
      <c r="K682" s="68">
        <v>-2.122291475776322</v>
      </c>
    </row>
    <row r="683" spans="6:11" x14ac:dyDescent="0.3">
      <c r="F683" s="63">
        <v>678</v>
      </c>
      <c r="G683" s="66">
        <v>0.97054334546863053</v>
      </c>
      <c r="H683" s="67">
        <v>1232.1829852806286</v>
      </c>
      <c r="I683" s="66">
        <v>0.9365323899834096</v>
      </c>
      <c r="J683" s="66">
        <v>1.7751298427896938</v>
      </c>
      <c r="K683" s="68">
        <v>6.9838448582971768</v>
      </c>
    </row>
    <row r="684" spans="6:11" x14ac:dyDescent="0.3">
      <c r="F684" s="63">
        <v>679</v>
      </c>
      <c r="G684" s="66">
        <v>0.97171464519004092</v>
      </c>
      <c r="H684" s="67">
        <v>1174.2167849647656</v>
      </c>
      <c r="I684" s="66">
        <v>1.0029410563639611</v>
      </c>
      <c r="J684" s="66">
        <v>1.5719358467420455</v>
      </c>
      <c r="K684" s="68">
        <v>-3.9405468793250398</v>
      </c>
    </row>
    <row r="685" spans="6:11" x14ac:dyDescent="0.3">
      <c r="F685" s="63">
        <v>680</v>
      </c>
      <c r="G685" s="66">
        <v>0.92332917520254476</v>
      </c>
      <c r="H685" s="67">
        <v>1268.8684831832804</v>
      </c>
      <c r="I685" s="66">
        <v>1.1171676750331019</v>
      </c>
      <c r="J685" s="66">
        <v>1.6982574272303073</v>
      </c>
      <c r="K685" s="68">
        <v>11.208929613753005</v>
      </c>
    </row>
    <row r="686" spans="6:11" x14ac:dyDescent="0.3">
      <c r="F686" s="63">
        <v>681</v>
      </c>
      <c r="G686" s="66">
        <v>0.88544062943954494</v>
      </c>
      <c r="H686" s="67">
        <v>1137.7687890965569</v>
      </c>
      <c r="I686" s="66">
        <v>1.0968605300567416</v>
      </c>
      <c r="J686" s="66">
        <v>1.5629887736649486</v>
      </c>
      <c r="K686" s="68">
        <v>-0.46995718708464501</v>
      </c>
    </row>
    <row r="687" spans="6:11" x14ac:dyDescent="0.3">
      <c r="F687" s="63">
        <v>682</v>
      </c>
      <c r="G687" s="66">
        <v>0.91779841933428574</v>
      </c>
      <c r="H687" s="67">
        <v>1144.9259799728973</v>
      </c>
      <c r="I687" s="66">
        <v>0.95527132543078253</v>
      </c>
      <c r="J687" s="66">
        <v>1.7054204513223759</v>
      </c>
      <c r="K687" s="68">
        <v>3.2473519891432003</v>
      </c>
    </row>
    <row r="688" spans="6:11" x14ac:dyDescent="0.3">
      <c r="F688" s="63">
        <v>683</v>
      </c>
      <c r="G688" s="66">
        <v>0.90460666273798507</v>
      </c>
      <c r="H688" s="67">
        <v>1214.2221303126746</v>
      </c>
      <c r="I688" s="66">
        <v>1.1771869593173754</v>
      </c>
      <c r="J688" s="66">
        <v>1.5031069434419886</v>
      </c>
      <c r="K688" s="68">
        <v>-0.15741544515323638</v>
      </c>
    </row>
    <row r="689" spans="6:11" x14ac:dyDescent="0.3">
      <c r="F689" s="63">
        <v>684</v>
      </c>
      <c r="G689" s="66">
        <v>0.91022245390735546</v>
      </c>
      <c r="H689" s="67">
        <v>1080.9827611689816</v>
      </c>
      <c r="I689" s="66">
        <v>1.0236560611527388</v>
      </c>
      <c r="J689" s="66">
        <v>1.637695764813496</v>
      </c>
      <c r="K689" s="68">
        <v>-2.5274343079316317</v>
      </c>
    </row>
    <row r="690" spans="6:11" x14ac:dyDescent="0.3">
      <c r="F690" s="63">
        <v>685</v>
      </c>
      <c r="G690" s="66">
        <v>0.92335348443712661</v>
      </c>
      <c r="H690" s="67">
        <v>1243.0875005804285</v>
      </c>
      <c r="I690" s="66">
        <v>0.86805285730693416</v>
      </c>
      <c r="J690" s="66">
        <v>1.6711596605920223</v>
      </c>
      <c r="K690" s="68">
        <v>6.3662862579360757</v>
      </c>
    </row>
    <row r="691" spans="6:11" x14ac:dyDescent="0.3">
      <c r="F691" s="63">
        <v>686</v>
      </c>
      <c r="G691" s="66">
        <v>0.92354733294734304</v>
      </c>
      <c r="H691" s="67">
        <v>1300.6983546035083</v>
      </c>
      <c r="I691" s="66">
        <v>1.00589873360538</v>
      </c>
      <c r="J691" s="66">
        <v>1.7661653393813546</v>
      </c>
      <c r="K691" s="68">
        <v>15.060606793066047</v>
      </c>
    </row>
    <row r="692" spans="6:11" x14ac:dyDescent="0.3">
      <c r="F692" s="63">
        <v>687</v>
      </c>
      <c r="G692" s="66">
        <v>0.93580958241348877</v>
      </c>
      <c r="H692" s="67">
        <v>1135.9537129236344</v>
      </c>
      <c r="I692" s="66">
        <v>1.0839361555928775</v>
      </c>
      <c r="J692" s="66">
        <v>1.8187980703477666</v>
      </c>
      <c r="K692" s="68">
        <v>6.4841306096740663</v>
      </c>
    </row>
    <row r="693" spans="6:11" x14ac:dyDescent="0.3">
      <c r="F693" s="63">
        <v>688</v>
      </c>
      <c r="G693" s="66">
        <v>0.91405845861749146</v>
      </c>
      <c r="H693" s="67">
        <v>872.76565006612532</v>
      </c>
      <c r="I693" s="66">
        <v>1.185782002348172</v>
      </c>
      <c r="J693" s="66">
        <v>1.7241388491862857</v>
      </c>
      <c r="K693" s="68">
        <v>-14.314591898956433</v>
      </c>
    </row>
    <row r="694" spans="6:11" x14ac:dyDescent="0.3">
      <c r="F694" s="63">
        <v>689</v>
      </c>
      <c r="G694" s="66">
        <v>0.95370728728477927</v>
      </c>
      <c r="H694" s="67">
        <v>1335.1525430211216</v>
      </c>
      <c r="I694" s="66">
        <v>0.99779982316574933</v>
      </c>
      <c r="J694" s="66">
        <v>1.6915877238598434</v>
      </c>
      <c r="K694" s="68">
        <v>11.113421751118779</v>
      </c>
    </row>
    <row r="695" spans="6:11" x14ac:dyDescent="0.3">
      <c r="F695" s="63">
        <v>690</v>
      </c>
      <c r="G695" s="66">
        <v>0.93075473524895658</v>
      </c>
      <c r="H695" s="67">
        <v>1386.92355260664</v>
      </c>
      <c r="I695" s="66">
        <v>1.0912858940596366</v>
      </c>
      <c r="J695" s="66">
        <v>1.7351184205738714</v>
      </c>
      <c r="K695" s="68">
        <v>19.78069922149448</v>
      </c>
    </row>
    <row r="696" spans="6:11" x14ac:dyDescent="0.3">
      <c r="F696" s="63">
        <v>691</v>
      </c>
      <c r="G696" s="66">
        <v>0.87884171868359995</v>
      </c>
      <c r="H696" s="67">
        <v>1258.4038282709671</v>
      </c>
      <c r="I696" s="66">
        <v>0.97437659273999988</v>
      </c>
      <c r="J696" s="66">
        <v>1.8915193602938158</v>
      </c>
      <c r="K696" s="68">
        <v>21.512764941093632</v>
      </c>
    </row>
    <row r="697" spans="6:11" x14ac:dyDescent="0.3">
      <c r="F697" s="63">
        <v>692</v>
      </c>
      <c r="G697" s="66">
        <v>0.90591319965158401</v>
      </c>
      <c r="H697" s="67">
        <v>1198.0472702562033</v>
      </c>
      <c r="I697" s="66">
        <v>0.79764472871518677</v>
      </c>
      <c r="J697" s="66">
        <v>1.6802288699982433</v>
      </c>
      <c r="K697" s="68">
        <v>5.1375013797024041</v>
      </c>
    </row>
    <row r="698" spans="6:11" x14ac:dyDescent="0.3">
      <c r="F698" s="63">
        <v>693</v>
      </c>
      <c r="G698" s="66">
        <v>0.92176197799909176</v>
      </c>
      <c r="H698" s="67">
        <v>1106.2659042631528</v>
      </c>
      <c r="I698" s="66">
        <v>1.0784709102598833</v>
      </c>
      <c r="J698" s="66">
        <v>1.7943879307247876</v>
      </c>
      <c r="K698" s="68">
        <v>4.5711272419236302</v>
      </c>
    </row>
    <row r="699" spans="6:11" x14ac:dyDescent="0.3">
      <c r="F699" s="63">
        <v>694</v>
      </c>
      <c r="G699" s="66">
        <v>0.89296057095227033</v>
      </c>
      <c r="H699" s="67">
        <v>881.04570573634169</v>
      </c>
      <c r="I699" s="66">
        <v>1.0117711104989664</v>
      </c>
      <c r="J699" s="66">
        <v>1.6248694708440881</v>
      </c>
      <c r="K699" s="68">
        <v>-13.614721729467087</v>
      </c>
    </row>
    <row r="700" spans="6:11" x14ac:dyDescent="0.3">
      <c r="F700" s="63">
        <v>695</v>
      </c>
      <c r="G700" s="66">
        <v>0.92303378024763172</v>
      </c>
      <c r="H700" s="67">
        <v>1103.8639450902201</v>
      </c>
      <c r="I700" s="66">
        <v>0.91318777921629279</v>
      </c>
      <c r="J700" s="66">
        <v>1.7866717826734035</v>
      </c>
      <c r="K700" s="68">
        <v>3.3754338234902175</v>
      </c>
    </row>
    <row r="701" spans="6:11" x14ac:dyDescent="0.3">
      <c r="F701" s="63">
        <v>696</v>
      </c>
      <c r="G701" s="66">
        <v>0.90429077933286306</v>
      </c>
      <c r="H701" s="67">
        <v>1304.5779637814774</v>
      </c>
      <c r="I701" s="66">
        <v>1.0160310896779678</v>
      </c>
      <c r="J701" s="66">
        <v>1.6458052195112325</v>
      </c>
      <c r="K701" s="68">
        <v>11.518033831317357</v>
      </c>
    </row>
    <row r="702" spans="6:11" x14ac:dyDescent="0.3">
      <c r="F702" s="63">
        <v>697</v>
      </c>
      <c r="G702" s="66">
        <v>0.9119234497622164</v>
      </c>
      <c r="H702" s="67">
        <v>1123.9745884058013</v>
      </c>
      <c r="I702" s="66">
        <v>1.0203440754759769</v>
      </c>
      <c r="J702" s="66">
        <v>1.6276372416331093</v>
      </c>
      <c r="K702" s="68">
        <v>-0.51217977475730325</v>
      </c>
    </row>
    <row r="703" spans="6:11" x14ac:dyDescent="0.3">
      <c r="F703" s="63">
        <v>698</v>
      </c>
      <c r="G703" s="66">
        <v>0.9079935969527253</v>
      </c>
      <c r="H703" s="67">
        <v>1342.29557716506</v>
      </c>
      <c r="I703" s="66">
        <v>1.0717340496803534</v>
      </c>
      <c r="J703" s="66">
        <v>1.5739402543116674</v>
      </c>
      <c r="K703" s="68">
        <v>10.51088639871101</v>
      </c>
    </row>
    <row r="704" spans="6:11" x14ac:dyDescent="0.3">
      <c r="F704" s="63">
        <v>699</v>
      </c>
      <c r="G704" s="66">
        <v>0.91380389649621252</v>
      </c>
      <c r="H704" s="67">
        <v>1221.6839273513892</v>
      </c>
      <c r="I704" s="66">
        <v>0.84958122718805518</v>
      </c>
      <c r="J704" s="66">
        <v>1.6605911545300347</v>
      </c>
      <c r="K704" s="68">
        <v>5.4179222746166067</v>
      </c>
    </row>
    <row r="705" spans="6:11" x14ac:dyDescent="0.3">
      <c r="F705" s="63">
        <v>700</v>
      </c>
      <c r="G705" s="66">
        <v>0.94522624873285799</v>
      </c>
      <c r="H705" s="67">
        <v>1248.6295580741573</v>
      </c>
      <c r="I705" s="66">
        <v>1.066735395488797</v>
      </c>
      <c r="J705" s="66">
        <v>1.5196426166249444</v>
      </c>
      <c r="K705" s="68">
        <v>-0.49052714725035429</v>
      </c>
    </row>
    <row r="706" spans="6:11" x14ac:dyDescent="0.3">
      <c r="F706" s="63">
        <v>701</v>
      </c>
      <c r="G706" s="66">
        <v>0.94591036720320432</v>
      </c>
      <c r="H706" s="67">
        <v>1261.2588457487877</v>
      </c>
      <c r="I706" s="66">
        <v>1.0557304966872747</v>
      </c>
      <c r="J706" s="66">
        <v>1.7009305755218875</v>
      </c>
      <c r="K706" s="68">
        <v>8.3587099752282494</v>
      </c>
    </row>
    <row r="707" spans="6:11" x14ac:dyDescent="0.3">
      <c r="F707" s="63">
        <v>702</v>
      </c>
      <c r="G707" s="66">
        <v>0.88676016207513975</v>
      </c>
      <c r="H707" s="67">
        <v>1356.5037418541588</v>
      </c>
      <c r="I707" s="66">
        <v>0.97451272118139853</v>
      </c>
      <c r="J707" s="66">
        <v>1.653142605909077</v>
      </c>
      <c r="K707" s="68">
        <v>15.889179052755617</v>
      </c>
    </row>
    <row r="708" spans="6:11" x14ac:dyDescent="0.3">
      <c r="F708" s="63">
        <v>703</v>
      </c>
      <c r="G708" s="66">
        <v>0.9057147335788388</v>
      </c>
      <c r="H708" s="67">
        <v>1073.2876113653024</v>
      </c>
      <c r="I708" s="66">
        <v>1.1163641037780958</v>
      </c>
      <c r="J708" s="66">
        <v>1.7194659407748998</v>
      </c>
      <c r="K708" s="68">
        <v>0.56958149212789533</v>
      </c>
    </row>
    <row r="709" spans="6:11" x14ac:dyDescent="0.3">
      <c r="F709" s="63">
        <v>704</v>
      </c>
      <c r="G709" s="66">
        <v>0.90881939702449954</v>
      </c>
      <c r="H709" s="67">
        <v>1091.133001116141</v>
      </c>
      <c r="I709" s="66">
        <v>1.1889808151605719</v>
      </c>
      <c r="J709" s="66">
        <v>1.6547396759493236</v>
      </c>
      <c r="K709" s="68">
        <v>-1.3394205582291334</v>
      </c>
    </row>
    <row r="710" spans="6:11" x14ac:dyDescent="0.3">
      <c r="F710" s="63">
        <v>705</v>
      </c>
      <c r="G710" s="66">
        <v>0.92877061306726671</v>
      </c>
      <c r="H710" s="67">
        <v>1228.5825422651897</v>
      </c>
      <c r="I710" s="66">
        <v>0.94621815834238043</v>
      </c>
      <c r="J710" s="66">
        <v>1.7290223798811364</v>
      </c>
      <c r="K710" s="68">
        <v>8.0748713713495288</v>
      </c>
    </row>
    <row r="711" spans="6:11" x14ac:dyDescent="0.3">
      <c r="F711" s="63">
        <v>706</v>
      </c>
      <c r="G711" s="66">
        <v>0.91221910660033279</v>
      </c>
      <c r="H711" s="67">
        <v>1068.1758533527293</v>
      </c>
      <c r="I711" s="66">
        <v>1.1279787157330134</v>
      </c>
      <c r="J711" s="66">
        <v>1.5313060367079649</v>
      </c>
      <c r="K711" s="68">
        <v>-8.29109080576022</v>
      </c>
    </row>
    <row r="712" spans="6:11" x14ac:dyDescent="0.3">
      <c r="F712" s="63">
        <v>707</v>
      </c>
      <c r="G712" s="66">
        <v>0.93617068508751333</v>
      </c>
      <c r="H712" s="67">
        <v>1144.8148688466533</v>
      </c>
      <c r="I712" s="66">
        <v>0.86282528295738714</v>
      </c>
      <c r="J712" s="66">
        <v>1.7617495358977677</v>
      </c>
      <c r="K712" s="68">
        <v>3.6801272236965747</v>
      </c>
    </row>
    <row r="713" spans="6:11" x14ac:dyDescent="0.3">
      <c r="F713" s="63">
        <v>708</v>
      </c>
      <c r="G713" s="66">
        <v>0.94092666229839972</v>
      </c>
      <c r="H713" s="67">
        <v>1187.2963577660475</v>
      </c>
      <c r="I713" s="66">
        <v>1.1268157718933478</v>
      </c>
      <c r="J713" s="66">
        <v>1.7219756307647303</v>
      </c>
      <c r="K713" s="68">
        <v>5.4749685756320652</v>
      </c>
    </row>
    <row r="714" spans="6:11" x14ac:dyDescent="0.3">
      <c r="F714" s="63">
        <v>709</v>
      </c>
      <c r="G714" s="66">
        <v>0.90954941205345363</v>
      </c>
      <c r="H714" s="67">
        <v>1121.2934661409329</v>
      </c>
      <c r="I714" s="66">
        <v>1.1177364548189299</v>
      </c>
      <c r="J714" s="66">
        <v>1.7925446255310922</v>
      </c>
      <c r="K714" s="68">
        <v>6.7604086146764901</v>
      </c>
    </row>
    <row r="715" spans="6:11" x14ac:dyDescent="0.3">
      <c r="F715" s="63">
        <v>710</v>
      </c>
      <c r="G715" s="66">
        <v>0.89443422293820518</v>
      </c>
      <c r="H715" s="67">
        <v>1016.9229738128105</v>
      </c>
      <c r="I715" s="66">
        <v>0.94807697461397133</v>
      </c>
      <c r="J715" s="66">
        <v>1.6631189151345314</v>
      </c>
      <c r="K715" s="68">
        <v>-3.9885443550893513</v>
      </c>
    </row>
    <row r="716" spans="6:11" x14ac:dyDescent="0.3">
      <c r="F716" s="63">
        <v>711</v>
      </c>
      <c r="G716" s="66">
        <v>0.93539244353280049</v>
      </c>
      <c r="H716" s="67">
        <v>1270.8470588678422</v>
      </c>
      <c r="I716" s="66">
        <v>1.1620865864308154</v>
      </c>
      <c r="J716" s="66">
        <v>1.6821289721125663</v>
      </c>
      <c r="K716" s="68">
        <v>9.8506234108573949</v>
      </c>
    </row>
    <row r="717" spans="6:11" x14ac:dyDescent="0.3">
      <c r="F717" s="63">
        <v>712</v>
      </c>
      <c r="G717" s="66">
        <v>0.92939679487905125</v>
      </c>
      <c r="H717" s="67">
        <v>1175.3754161100569</v>
      </c>
      <c r="I717" s="66">
        <v>0.87734803185317167</v>
      </c>
      <c r="J717" s="66">
        <v>1.6002329654869754</v>
      </c>
      <c r="K717" s="68">
        <v>5.7283838556163015E-2</v>
      </c>
    </row>
    <row r="718" spans="6:11" x14ac:dyDescent="0.3">
      <c r="F718" s="63">
        <v>713</v>
      </c>
      <c r="G718" s="66">
        <v>0.94234047309657742</v>
      </c>
      <c r="H718" s="67">
        <v>1236.6271600511741</v>
      </c>
      <c r="I718" s="66">
        <v>0.9472885832919602</v>
      </c>
      <c r="J718" s="66">
        <v>1.7649207299126799</v>
      </c>
      <c r="K718" s="68">
        <v>8.9652231396617736</v>
      </c>
    </row>
    <row r="719" spans="6:11" x14ac:dyDescent="0.3">
      <c r="F719" s="63">
        <v>714</v>
      </c>
      <c r="G719" s="66">
        <v>0.90689986057639627</v>
      </c>
      <c r="H719" s="67">
        <v>1204.0253539396895</v>
      </c>
      <c r="I719" s="66">
        <v>0.94093619611403678</v>
      </c>
      <c r="J719" s="66">
        <v>1.6467794727689364</v>
      </c>
      <c r="K719" s="68">
        <v>4.9789134666005967</v>
      </c>
    </row>
    <row r="720" spans="6:11" x14ac:dyDescent="0.3">
      <c r="F720" s="63">
        <v>715</v>
      </c>
      <c r="G720" s="66">
        <v>0.94286568923586933</v>
      </c>
      <c r="H720" s="67">
        <v>1150.7663065160004</v>
      </c>
      <c r="I720" s="66">
        <v>1.0560182063286863</v>
      </c>
      <c r="J720" s="66">
        <v>1.5692806224082816</v>
      </c>
      <c r="K720" s="68">
        <v>-3.6132336596292332</v>
      </c>
    </row>
    <row r="721" spans="6:11" x14ac:dyDescent="0.3">
      <c r="F721" s="63">
        <v>716</v>
      </c>
      <c r="G721" s="66">
        <v>0.92378686381565445</v>
      </c>
      <c r="H721" s="67">
        <v>1048.7531309426606</v>
      </c>
      <c r="I721" s="66">
        <v>0.86486306160933801</v>
      </c>
      <c r="J721" s="66">
        <v>1.8638563540087685</v>
      </c>
      <c r="K721" s="68">
        <v>2.6211032404617369</v>
      </c>
    </row>
    <row r="722" spans="6:11" x14ac:dyDescent="0.3">
      <c r="F722" s="63">
        <v>717</v>
      </c>
      <c r="G722" s="66">
        <v>0.91993325805886272</v>
      </c>
      <c r="H722" s="67">
        <v>1294.0405187692511</v>
      </c>
      <c r="I722" s="66">
        <v>1.080789321313893</v>
      </c>
      <c r="J722" s="66">
        <v>1.691761895949784</v>
      </c>
      <c r="K722" s="68">
        <v>12.440519174415023</v>
      </c>
    </row>
    <row r="723" spans="6:11" x14ac:dyDescent="0.3">
      <c r="F723" s="63">
        <v>718</v>
      </c>
      <c r="G723" s="66">
        <v>0.91916536381076874</v>
      </c>
      <c r="H723" s="67">
        <v>1302.6398430329612</v>
      </c>
      <c r="I723" s="66">
        <v>1.0241253473871259</v>
      </c>
      <c r="J723" s="66">
        <v>1.6344135742700361</v>
      </c>
      <c r="K723" s="68">
        <v>9.6988273228712387</v>
      </c>
    </row>
    <row r="724" spans="6:11" x14ac:dyDescent="0.3">
      <c r="F724" s="63">
        <v>719</v>
      </c>
      <c r="G724" s="66">
        <v>0.9209316999793411</v>
      </c>
      <c r="H724" s="67">
        <v>1385.6122983134214</v>
      </c>
      <c r="I724" s="66">
        <v>0.88107309997565342</v>
      </c>
      <c r="J724" s="66">
        <v>1.6931384100748681</v>
      </c>
      <c r="K724" s="68">
        <v>14.892396037359662</v>
      </c>
    </row>
    <row r="725" spans="6:11" x14ac:dyDescent="0.3">
      <c r="F725" s="63">
        <v>720</v>
      </c>
      <c r="G725" s="66">
        <v>0.91645574890361003</v>
      </c>
      <c r="H725" s="67">
        <v>1093.5456924240116</v>
      </c>
      <c r="I725" s="66">
        <v>0.95248961777711849</v>
      </c>
      <c r="J725" s="66">
        <v>1.4804758196801968</v>
      </c>
      <c r="K725" s="68">
        <v>-7.8142571514848695</v>
      </c>
    </row>
    <row r="726" spans="6:11" x14ac:dyDescent="0.3">
      <c r="F726" s="63">
        <v>721</v>
      </c>
      <c r="G726" s="66">
        <v>0.930481461928231</v>
      </c>
      <c r="H726" s="67">
        <v>1176.769701471979</v>
      </c>
      <c r="I726" s="66">
        <v>0.94146332861711168</v>
      </c>
      <c r="J726" s="66">
        <v>1.5122258634400194</v>
      </c>
      <c r="K726" s="68">
        <v>-3.3063145166542602</v>
      </c>
    </row>
    <row r="727" spans="6:11" x14ac:dyDescent="0.3">
      <c r="F727" s="63">
        <v>722</v>
      </c>
      <c r="G727" s="66">
        <v>0.95115877763184631</v>
      </c>
      <c r="H727" s="67">
        <v>1195.466056540911</v>
      </c>
      <c r="I727" s="66">
        <v>1.2011530306739922</v>
      </c>
      <c r="J727" s="66">
        <v>1.5169424578431636</v>
      </c>
      <c r="K727" s="68">
        <v>-4.4470466257347461</v>
      </c>
    </row>
    <row r="728" spans="6:11" x14ac:dyDescent="0.3">
      <c r="F728" s="63">
        <v>723</v>
      </c>
      <c r="G728" s="66">
        <v>0.91458967587312345</v>
      </c>
      <c r="H728" s="67">
        <v>1074.6677942881254</v>
      </c>
      <c r="I728" s="66">
        <v>1.0209973574319635</v>
      </c>
      <c r="J728" s="66">
        <v>1.6035403441538505</v>
      </c>
      <c r="K728" s="68">
        <v>-4.5143322459748907</v>
      </c>
    </row>
    <row r="729" spans="6:11" x14ac:dyDescent="0.3">
      <c r="F729" s="63">
        <v>724</v>
      </c>
      <c r="G729" s="66">
        <v>0.92887741138008983</v>
      </c>
      <c r="H729" s="67">
        <v>1324.8990783915392</v>
      </c>
      <c r="I729" s="66">
        <v>1.0146679712949758</v>
      </c>
      <c r="J729" s="66">
        <v>1.6995801865918276</v>
      </c>
      <c r="K729" s="68">
        <v>13.129146630575709</v>
      </c>
    </row>
    <row r="730" spans="6:11" x14ac:dyDescent="0.3">
      <c r="F730" s="63">
        <v>725</v>
      </c>
      <c r="G730" s="66">
        <v>0.89293275396747573</v>
      </c>
      <c r="H730" s="67">
        <v>1281.9163549363932</v>
      </c>
      <c r="I730" s="66">
        <v>1.0676983754491227</v>
      </c>
      <c r="J730" s="66">
        <v>1.8544433420830528</v>
      </c>
      <c r="K730" s="68">
        <v>21.988584251037942</v>
      </c>
    </row>
    <row r="731" spans="6:11" x14ac:dyDescent="0.3">
      <c r="F731" s="63">
        <v>726</v>
      </c>
      <c r="G731" s="66">
        <v>0.93047962410086049</v>
      </c>
      <c r="H731" s="67">
        <v>1068.3401425441352</v>
      </c>
      <c r="I731" s="66">
        <v>1.0296419803268031</v>
      </c>
      <c r="J731" s="66">
        <v>1.6541076263893695</v>
      </c>
      <c r="K731" s="68">
        <v>-4.056734090847403</v>
      </c>
    </row>
    <row r="732" spans="6:11" x14ac:dyDescent="0.3">
      <c r="F732" s="63">
        <v>727</v>
      </c>
      <c r="G732" s="66">
        <v>0.89820023285929285</v>
      </c>
      <c r="H732" s="67">
        <v>1183.9053994945036</v>
      </c>
      <c r="I732" s="66">
        <v>0.97072795960793223</v>
      </c>
      <c r="J732" s="66">
        <v>1.5090724302987133</v>
      </c>
      <c r="K732" s="68">
        <v>-1.0186765570074097</v>
      </c>
    </row>
    <row r="733" spans="6:11" x14ac:dyDescent="0.3">
      <c r="F733" s="63">
        <v>728</v>
      </c>
      <c r="G733" s="66">
        <v>0.90079687310878376</v>
      </c>
      <c r="H733" s="67">
        <v>1341.7397688476678</v>
      </c>
      <c r="I733" s="66">
        <v>1.0132593185470706</v>
      </c>
      <c r="J733" s="66">
        <v>1.5600241936965169</v>
      </c>
      <c r="K733" s="68">
        <v>9.8360912054448058</v>
      </c>
    </row>
    <row r="734" spans="6:11" x14ac:dyDescent="0.3">
      <c r="F734" s="63">
        <v>729</v>
      </c>
      <c r="G734" s="66">
        <v>0.94163536137984349</v>
      </c>
      <c r="H734" s="67">
        <v>1141.8764234542298</v>
      </c>
      <c r="I734" s="66">
        <v>1.0248328252000114</v>
      </c>
      <c r="J734" s="66">
        <v>1.6148704685606809</v>
      </c>
      <c r="K734" s="68">
        <v>-2.0906503187286258</v>
      </c>
    </row>
    <row r="735" spans="6:11" x14ac:dyDescent="0.3">
      <c r="F735" s="63">
        <v>730</v>
      </c>
      <c r="G735" s="66">
        <v>0.94662390690752607</v>
      </c>
      <c r="H735" s="67">
        <v>1179.7757599063937</v>
      </c>
      <c r="I735" s="66">
        <v>1.1641568790882346</v>
      </c>
      <c r="J735" s="66">
        <v>1.540303335646503</v>
      </c>
      <c r="K735" s="68">
        <v>-3.8195799155284464</v>
      </c>
    </row>
    <row r="736" spans="6:11" x14ac:dyDescent="0.3">
      <c r="F736" s="63">
        <v>731</v>
      </c>
      <c r="G736" s="66">
        <v>0.87363157429641802</v>
      </c>
      <c r="H736" s="67">
        <v>1116.4826394646689</v>
      </c>
      <c r="I736" s="66">
        <v>0.81425392084833248</v>
      </c>
      <c r="J736" s="66">
        <v>1.7854684384207766</v>
      </c>
      <c r="K736" s="68">
        <v>6.8081594006181581</v>
      </c>
    </row>
    <row r="737" spans="6:11" x14ac:dyDescent="0.3">
      <c r="F737" s="63">
        <v>732</v>
      </c>
      <c r="G737" s="66">
        <v>0.88653544483106828</v>
      </c>
      <c r="H737" s="67">
        <v>1253.4309628509543</v>
      </c>
      <c r="I737" s="66">
        <v>1.0280732180501015</v>
      </c>
      <c r="J737" s="66">
        <v>1.6989608917269265</v>
      </c>
      <c r="K737" s="68">
        <v>12.57194602948951</v>
      </c>
    </row>
    <row r="738" spans="6:11" x14ac:dyDescent="0.3">
      <c r="F738" s="63">
        <v>733</v>
      </c>
      <c r="G738" s="66">
        <v>0.9462933757770694</v>
      </c>
      <c r="H738" s="67">
        <v>1130.4475967049491</v>
      </c>
      <c r="I738" s="66">
        <v>0.99907080714885821</v>
      </c>
      <c r="J738" s="66">
        <v>1.8327487693960447</v>
      </c>
      <c r="K738" s="68">
        <v>5.38618093263036</v>
      </c>
    </row>
    <row r="739" spans="6:11" x14ac:dyDescent="0.3">
      <c r="F739" s="63">
        <v>734</v>
      </c>
      <c r="G739" s="66">
        <v>0.93033314701571634</v>
      </c>
      <c r="H739" s="67">
        <v>1174.8320676300871</v>
      </c>
      <c r="I739" s="66">
        <v>0.94683726650176958</v>
      </c>
      <c r="J739" s="66">
        <v>1.7711304012506484</v>
      </c>
      <c r="K739" s="68">
        <v>6.5409656155903564</v>
      </c>
    </row>
    <row r="740" spans="6:11" x14ac:dyDescent="0.3">
      <c r="F740" s="63">
        <v>735</v>
      </c>
      <c r="G740" s="66">
        <v>0.8823565995042697</v>
      </c>
      <c r="H740" s="67">
        <v>1247.4979326499806</v>
      </c>
      <c r="I740" s="66">
        <v>1.1476707911821886</v>
      </c>
      <c r="J740" s="66">
        <v>1.6172951678620611</v>
      </c>
      <c r="K740" s="68">
        <v>9.77237051536496</v>
      </c>
    </row>
    <row r="741" spans="6:11" x14ac:dyDescent="0.3">
      <c r="F741" s="63">
        <v>736</v>
      </c>
      <c r="G741" s="66">
        <v>0.95533068477201444</v>
      </c>
      <c r="H741" s="67">
        <v>1306.4460142855344</v>
      </c>
      <c r="I741" s="66">
        <v>1.0421036862161694</v>
      </c>
      <c r="J741" s="66">
        <v>1.7487161603426067</v>
      </c>
      <c r="K741" s="68">
        <v>12.386543172148333</v>
      </c>
    </row>
    <row r="742" spans="6:11" x14ac:dyDescent="0.3">
      <c r="F742" s="63">
        <v>737</v>
      </c>
      <c r="G742" s="66">
        <v>0.91397311989391128</v>
      </c>
      <c r="H742" s="67">
        <v>1290.7724122958957</v>
      </c>
      <c r="I742" s="66">
        <v>0.84269057587555296</v>
      </c>
      <c r="J742" s="66">
        <v>1.6537004945146363</v>
      </c>
      <c r="K742" s="68">
        <v>8.5000876611311433</v>
      </c>
    </row>
    <row r="743" spans="6:11" x14ac:dyDescent="0.3">
      <c r="F743" s="63">
        <v>738</v>
      </c>
      <c r="G743" s="66">
        <v>0.92436020955602249</v>
      </c>
      <c r="H743" s="67">
        <v>1477.7775333158354</v>
      </c>
      <c r="I743" s="66">
        <v>1.048024810195342</v>
      </c>
      <c r="J743" s="66">
        <v>1.5853868545340046</v>
      </c>
      <c r="K743" s="68">
        <v>17.279862465263783</v>
      </c>
    </row>
    <row r="744" spans="6:11" x14ac:dyDescent="0.3">
      <c r="F744" s="63">
        <v>739</v>
      </c>
      <c r="G744" s="66">
        <v>0.91993798785836822</v>
      </c>
      <c r="H744" s="67">
        <v>1146.0130182940716</v>
      </c>
      <c r="I744" s="66">
        <v>1.0159042014311825</v>
      </c>
      <c r="J744" s="66">
        <v>1.6759097280080881</v>
      </c>
      <c r="K744" s="68">
        <v>2.1569215574009122</v>
      </c>
    </row>
    <row r="745" spans="6:11" x14ac:dyDescent="0.3">
      <c r="F745" s="63">
        <v>740</v>
      </c>
      <c r="G745" s="66">
        <v>0.94228759882911095</v>
      </c>
      <c r="H745" s="67">
        <v>1179.6449550350401</v>
      </c>
      <c r="I745" s="66">
        <v>1.19667043235298</v>
      </c>
      <c r="J745" s="66">
        <v>1.6541873249564023</v>
      </c>
      <c r="K745" s="68">
        <v>1.8906430145927071</v>
      </c>
    </row>
    <row r="746" spans="6:11" x14ac:dyDescent="0.3">
      <c r="F746" s="63">
        <v>741</v>
      </c>
      <c r="G746" s="66">
        <v>0.92336373847029163</v>
      </c>
      <c r="H746" s="67">
        <v>1131.6503952746673</v>
      </c>
      <c r="I746" s="66">
        <v>1.0413238671699054</v>
      </c>
      <c r="J746" s="66">
        <v>1.6136642558949437</v>
      </c>
      <c r="K746" s="68">
        <v>-1.4751951723449677</v>
      </c>
    </row>
    <row r="747" spans="6:11" x14ac:dyDescent="0.3">
      <c r="F747" s="63">
        <v>742</v>
      </c>
      <c r="G747" s="66">
        <v>0.96536739161003549</v>
      </c>
      <c r="H747" s="67">
        <v>1179.6266786200297</v>
      </c>
      <c r="I747" s="66">
        <v>1.1268233950057926</v>
      </c>
      <c r="J747" s="66">
        <v>1.8783696937420886</v>
      </c>
      <c r="K747" s="68">
        <v>9.9098056951621327</v>
      </c>
    </row>
    <row r="748" spans="6:11" x14ac:dyDescent="0.3">
      <c r="F748" s="63">
        <v>743</v>
      </c>
      <c r="G748" s="66">
        <v>0.89980818469386725</v>
      </c>
      <c r="H748" s="67">
        <v>1122.1395689428425</v>
      </c>
      <c r="I748" s="66">
        <v>0.97293714979684653</v>
      </c>
      <c r="J748" s="66">
        <v>1.775044512617288</v>
      </c>
      <c r="K748" s="68">
        <v>6.0030155405940864</v>
      </c>
    </row>
    <row r="749" spans="6:11" x14ac:dyDescent="0.3">
      <c r="F749" s="63">
        <v>744</v>
      </c>
      <c r="G749" s="66">
        <v>0.92081872858027336</v>
      </c>
      <c r="H749" s="67">
        <v>1050.4501625820021</v>
      </c>
      <c r="I749" s="66">
        <v>0.77824741915492301</v>
      </c>
      <c r="J749" s="66">
        <v>1.546680672983882</v>
      </c>
      <c r="K749" s="68">
        <v>-6.4381472150840757</v>
      </c>
    </row>
    <row r="750" spans="6:11" x14ac:dyDescent="0.3">
      <c r="F750" s="63">
        <v>745</v>
      </c>
      <c r="G750" s="66">
        <v>0.95480041462569221</v>
      </c>
      <c r="H750" s="67">
        <v>1429.7043402035213</v>
      </c>
      <c r="I750" s="66">
        <v>1.1512560717764257</v>
      </c>
      <c r="J750" s="66">
        <v>1.6257293481790276</v>
      </c>
      <c r="K750" s="68">
        <v>15.272455586982773</v>
      </c>
    </row>
    <row r="751" spans="6:11" x14ac:dyDescent="0.3">
      <c r="F751" s="63">
        <v>746</v>
      </c>
      <c r="G751" s="66">
        <v>0.88027261242260901</v>
      </c>
      <c r="H751" s="67">
        <v>1023.2858778274327</v>
      </c>
      <c r="I751" s="66">
        <v>0.96574936158324176</v>
      </c>
      <c r="J751" s="66">
        <v>1.7054196537799078</v>
      </c>
      <c r="K751" s="68">
        <v>-1.2182994021429867</v>
      </c>
    </row>
    <row r="752" spans="6:11" x14ac:dyDescent="0.3">
      <c r="F752" s="63">
        <v>747</v>
      </c>
      <c r="G752" s="66">
        <v>0.91837711998154481</v>
      </c>
      <c r="H752" s="67">
        <v>1220.4590353085337</v>
      </c>
      <c r="I752" s="66">
        <v>0.86984966460195179</v>
      </c>
      <c r="J752" s="66">
        <v>1.7016172695165779</v>
      </c>
      <c r="K752" s="68">
        <v>6.7008076127581742</v>
      </c>
    </row>
    <row r="753" spans="6:11" x14ac:dyDescent="0.3">
      <c r="F753" s="63">
        <v>748</v>
      </c>
      <c r="G753" s="66">
        <v>0.95150182170307418</v>
      </c>
      <c r="H753" s="67">
        <v>1289.1026577864698</v>
      </c>
      <c r="I753" s="66">
        <v>0.87183380820582523</v>
      </c>
      <c r="J753" s="66">
        <v>1.5834942006227797</v>
      </c>
      <c r="K753" s="68">
        <v>3.4646235626955106</v>
      </c>
    </row>
    <row r="754" spans="6:11" x14ac:dyDescent="0.3">
      <c r="F754" s="63">
        <v>749</v>
      </c>
      <c r="G754" s="66">
        <v>0.92389132617294933</v>
      </c>
      <c r="H754" s="67">
        <v>1278.7976542831359</v>
      </c>
      <c r="I754" s="66">
        <v>0.98958077210364759</v>
      </c>
      <c r="J754" s="66">
        <v>1.8710971042809508</v>
      </c>
      <c r="K754" s="68">
        <v>18.075740019281195</v>
      </c>
    </row>
    <row r="755" spans="6:11" x14ac:dyDescent="0.3">
      <c r="F755" s="63">
        <v>750</v>
      </c>
      <c r="G755" s="66">
        <v>0.90437368449742195</v>
      </c>
      <c r="H755" s="67">
        <v>1358.6236747084838</v>
      </c>
      <c r="I755" s="66">
        <v>1.0805858938225554</v>
      </c>
      <c r="J755" s="66">
        <v>1.6126354094539597</v>
      </c>
      <c r="K755" s="68">
        <v>13.928071403562798</v>
      </c>
    </row>
    <row r="756" spans="6:11" x14ac:dyDescent="0.3">
      <c r="F756" s="63">
        <v>751</v>
      </c>
      <c r="G756" s="66">
        <v>0.90505214535137168</v>
      </c>
      <c r="H756" s="67">
        <v>1170.554895582379</v>
      </c>
      <c r="I756" s="66">
        <v>0.87539228189903184</v>
      </c>
      <c r="J756" s="66">
        <v>1.7778523213939108</v>
      </c>
      <c r="K756" s="68">
        <v>7.8148537146303951</v>
      </c>
    </row>
    <row r="757" spans="6:11" x14ac:dyDescent="0.3">
      <c r="F757" s="63">
        <v>752</v>
      </c>
      <c r="G757" s="66">
        <v>0.91910806158108682</v>
      </c>
      <c r="H757" s="67">
        <v>1249.2512105730812</v>
      </c>
      <c r="I757" s="66">
        <v>1.0684672315487072</v>
      </c>
      <c r="J757" s="66">
        <v>1.6298176149942605</v>
      </c>
      <c r="K757" s="68">
        <v>6.6477900523026738</v>
      </c>
    </row>
    <row r="758" spans="6:11" x14ac:dyDescent="0.3">
      <c r="F758" s="63">
        <v>753</v>
      </c>
      <c r="G758" s="66">
        <v>0.91496315000494743</v>
      </c>
      <c r="H758" s="67">
        <v>1257.818813985192</v>
      </c>
      <c r="I758" s="66">
        <v>1.0024568495501365</v>
      </c>
      <c r="J758" s="66">
        <v>1.7903431721281402</v>
      </c>
      <c r="K758" s="68">
        <v>14.164777368849053</v>
      </c>
    </row>
    <row r="759" spans="6:11" x14ac:dyDescent="0.3">
      <c r="F759" s="63">
        <v>754</v>
      </c>
      <c r="G759" s="66">
        <v>0.91609665402823681</v>
      </c>
      <c r="H759" s="67">
        <v>1272.5616142905301</v>
      </c>
      <c r="I759" s="66">
        <v>0.75898956889252234</v>
      </c>
      <c r="J759" s="66">
        <v>1.691751323311776</v>
      </c>
      <c r="K759" s="68">
        <v>8.0113428883755731</v>
      </c>
    </row>
    <row r="760" spans="6:11" x14ac:dyDescent="0.3">
      <c r="F760" s="63">
        <v>755</v>
      </c>
      <c r="G760" s="66">
        <v>0.92943140770724098</v>
      </c>
      <c r="H760" s="67">
        <v>1282.9727860628177</v>
      </c>
      <c r="I760" s="66">
        <v>0.89061947634343286</v>
      </c>
      <c r="J760" s="66">
        <v>1.3914615492529974</v>
      </c>
      <c r="K760" s="68">
        <v>-2.8913364841135665</v>
      </c>
    </row>
    <row r="761" spans="6:11" x14ac:dyDescent="0.3">
      <c r="F761" s="63">
        <v>756</v>
      </c>
      <c r="G761" s="66">
        <v>0.92576430814552935</v>
      </c>
      <c r="H761" s="67">
        <v>1309.1444776282588</v>
      </c>
      <c r="I761" s="66">
        <v>0.87136739878997727</v>
      </c>
      <c r="J761" s="66">
        <v>1.6696148224925444</v>
      </c>
      <c r="K761" s="68">
        <v>9.5058847349246882</v>
      </c>
    </row>
    <row r="762" spans="6:11" x14ac:dyDescent="0.3">
      <c r="F762" s="63">
        <v>757</v>
      </c>
      <c r="G762" s="66">
        <v>0.93787069234109766</v>
      </c>
      <c r="H762" s="67">
        <v>1254.2069411954321</v>
      </c>
      <c r="I762" s="66">
        <v>0.98122159090860905</v>
      </c>
      <c r="J762" s="66">
        <v>1.7349355644038318</v>
      </c>
      <c r="K762" s="68">
        <v>9.413237751950108</v>
      </c>
    </row>
    <row r="763" spans="6:11" x14ac:dyDescent="0.3">
      <c r="F763" s="63">
        <v>758</v>
      </c>
      <c r="G763" s="66">
        <v>0.89903507958404516</v>
      </c>
      <c r="H763" s="67">
        <v>1251.3071870932263</v>
      </c>
      <c r="I763" s="66">
        <v>1.0033269096673301</v>
      </c>
      <c r="J763" s="66">
        <v>1.6454845547230239</v>
      </c>
      <c r="K763" s="68">
        <v>8.6616113754745268</v>
      </c>
    </row>
    <row r="764" spans="6:11" x14ac:dyDescent="0.3">
      <c r="F764" s="63">
        <v>759</v>
      </c>
      <c r="G764" s="66">
        <v>0.92607361880816497</v>
      </c>
      <c r="H764" s="67">
        <v>1347.6379779662434</v>
      </c>
      <c r="I764" s="66">
        <v>1.08802633984287</v>
      </c>
      <c r="J764" s="66">
        <v>1.4996489467489285</v>
      </c>
      <c r="K764" s="68">
        <v>5.6174665737710443</v>
      </c>
    </row>
    <row r="765" spans="6:11" x14ac:dyDescent="0.3">
      <c r="F765" s="63">
        <v>760</v>
      </c>
      <c r="G765" s="66">
        <v>0.87045935420146958</v>
      </c>
      <c r="H765" s="67">
        <v>1191.1759661842427</v>
      </c>
      <c r="I765" s="66">
        <v>1.063535847366762</v>
      </c>
      <c r="J765" s="66">
        <v>1.7565235348838732</v>
      </c>
      <c r="K765" s="68">
        <v>13.061170886060939</v>
      </c>
    </row>
    <row r="766" spans="6:11" x14ac:dyDescent="0.3">
      <c r="F766" s="63">
        <v>761</v>
      </c>
      <c r="G766" s="66">
        <v>0.91182342313056397</v>
      </c>
      <c r="H766" s="67">
        <v>1291.0436242480769</v>
      </c>
      <c r="I766" s="66">
        <v>1.012347061472701</v>
      </c>
      <c r="J766" s="66">
        <v>1.8201402441700596</v>
      </c>
      <c r="K766" s="68">
        <v>18.076816808398725</v>
      </c>
    </row>
    <row r="767" spans="6:11" x14ac:dyDescent="0.3">
      <c r="F767" s="63">
        <v>762</v>
      </c>
      <c r="G767" s="66">
        <v>0.94114522207440998</v>
      </c>
      <c r="H767" s="67">
        <v>1119.3152296072672</v>
      </c>
      <c r="I767" s="66">
        <v>1.0364421532854198</v>
      </c>
      <c r="J767" s="66">
        <v>1.665660112114755</v>
      </c>
      <c r="K767" s="68">
        <v>-1.3574890222251415</v>
      </c>
    </row>
    <row r="768" spans="6:11" x14ac:dyDescent="0.3">
      <c r="F768" s="63">
        <v>763</v>
      </c>
      <c r="G768" s="66">
        <v>0.89641717386585429</v>
      </c>
      <c r="H768" s="67">
        <v>1206.1572823085087</v>
      </c>
      <c r="I768" s="66">
        <v>0.90676037280040755</v>
      </c>
      <c r="J768" s="66">
        <v>1.7801753027749672</v>
      </c>
      <c r="K768" s="68">
        <v>10.890218011012532</v>
      </c>
    </row>
    <row r="769" spans="6:11" x14ac:dyDescent="0.3">
      <c r="F769" s="63">
        <v>764</v>
      </c>
      <c r="G769" s="66">
        <v>0.94149159796228388</v>
      </c>
      <c r="H769" s="67">
        <v>1298.3432636484213</v>
      </c>
      <c r="I769" s="66">
        <v>0.97257952858142727</v>
      </c>
      <c r="J769" s="66">
        <v>1.7988476095188402</v>
      </c>
      <c r="K769" s="68">
        <v>14.350459611282728</v>
      </c>
    </row>
    <row r="770" spans="6:11" x14ac:dyDescent="0.3">
      <c r="F770" s="63">
        <v>765</v>
      </c>
      <c r="G770" s="66">
        <v>0.90236646176310054</v>
      </c>
      <c r="H770" s="67">
        <v>1239.6693054035486</v>
      </c>
      <c r="I770" s="66">
        <v>0.93733322950392028</v>
      </c>
      <c r="J770" s="66">
        <v>1.8163775010385466</v>
      </c>
      <c r="K770" s="68">
        <v>14.272634895575427</v>
      </c>
    </row>
    <row r="771" spans="6:11" x14ac:dyDescent="0.3">
      <c r="F771" s="63">
        <v>766</v>
      </c>
      <c r="G771" s="66">
        <v>0.88754217509056599</v>
      </c>
      <c r="H771" s="67">
        <v>1136.8549883217624</v>
      </c>
      <c r="I771" s="66">
        <v>1.0288432357819057</v>
      </c>
      <c r="J771" s="66">
        <v>1.6815249626408573</v>
      </c>
      <c r="K771" s="68">
        <v>4.3710009182447047</v>
      </c>
    </row>
    <row r="772" spans="6:11" x14ac:dyDescent="0.3">
      <c r="F772" s="63">
        <v>767</v>
      </c>
      <c r="G772" s="66">
        <v>0.95079242204180425</v>
      </c>
      <c r="H772" s="67">
        <v>1193.7083534057535</v>
      </c>
      <c r="I772" s="66">
        <v>1.0332727931198062</v>
      </c>
      <c r="J772" s="66">
        <v>1.8355228624033408</v>
      </c>
      <c r="K772" s="68">
        <v>9.3930601188276253</v>
      </c>
    </row>
    <row r="773" spans="6:11" x14ac:dyDescent="0.3">
      <c r="F773" s="63">
        <v>768</v>
      </c>
      <c r="G773" s="66">
        <v>0.90801501099325543</v>
      </c>
      <c r="H773" s="67">
        <v>1055.0269083384339</v>
      </c>
      <c r="I773" s="66">
        <v>0.95780966255002831</v>
      </c>
      <c r="J773" s="66">
        <v>1.7183845349404896</v>
      </c>
      <c r="K773" s="68">
        <v>-0.77381183782649043</v>
      </c>
    </row>
    <row r="774" spans="6:11" x14ac:dyDescent="0.3">
      <c r="F774" s="63">
        <v>769</v>
      </c>
      <c r="G774" s="66">
        <v>0.90863700919666357</v>
      </c>
      <c r="H774" s="67">
        <v>1321.4479678442917</v>
      </c>
      <c r="I774" s="66">
        <v>0.80898951414494469</v>
      </c>
      <c r="J774" s="66">
        <v>1.7962901235355695</v>
      </c>
      <c r="K774" s="68">
        <v>15.362598927864999</v>
      </c>
    </row>
    <row r="775" spans="6:11" x14ac:dyDescent="0.3">
      <c r="F775" s="63">
        <v>770</v>
      </c>
      <c r="G775" s="66">
        <v>0.92019303205503322</v>
      </c>
      <c r="H775" s="67">
        <v>1157.2922322267732</v>
      </c>
      <c r="I775" s="66">
        <v>1.0696800398998947</v>
      </c>
      <c r="J775" s="66">
        <v>1.5143656494078561</v>
      </c>
      <c r="K775" s="68">
        <v>-4.0294774111805332</v>
      </c>
    </row>
    <row r="776" spans="6:11" x14ac:dyDescent="0.3">
      <c r="F776" s="63">
        <v>771</v>
      </c>
      <c r="G776" s="66">
        <v>0.95217825743965445</v>
      </c>
      <c r="H776" s="67">
        <v>1186.4775075625409</v>
      </c>
      <c r="I776" s="66">
        <v>1.1012296366124921</v>
      </c>
      <c r="J776" s="66">
        <v>1.5849443136820969</v>
      </c>
      <c r="K776" s="68">
        <v>-1.6563092423998416</v>
      </c>
    </row>
    <row r="777" spans="6:11" x14ac:dyDescent="0.3">
      <c r="F777" s="63">
        <v>772</v>
      </c>
      <c r="G777" s="66">
        <v>0.92245159572935442</v>
      </c>
      <c r="H777" s="67">
        <v>1238.9341691871391</v>
      </c>
      <c r="I777" s="66">
        <v>0.81746196751731592</v>
      </c>
      <c r="J777" s="66">
        <v>1.5648202500624715</v>
      </c>
      <c r="K777" s="68">
        <v>2.1016303367979003</v>
      </c>
    </row>
    <row r="778" spans="6:11" x14ac:dyDescent="0.3">
      <c r="F778" s="63">
        <v>773</v>
      </c>
      <c r="G778" s="66">
        <v>0.95809140813415383</v>
      </c>
      <c r="H778" s="67">
        <v>1149.2504170901757</v>
      </c>
      <c r="I778" s="66">
        <v>1.0475708031064597</v>
      </c>
      <c r="J778" s="66">
        <v>1.6741691914018939</v>
      </c>
      <c r="K778" s="68">
        <v>-0.45559161927838626</v>
      </c>
    </row>
    <row r="779" spans="6:11" x14ac:dyDescent="0.3">
      <c r="F779" s="63">
        <v>774</v>
      </c>
      <c r="G779" s="66">
        <v>0.9154918436183721</v>
      </c>
      <c r="H779" s="67">
        <v>1246.4482804790466</v>
      </c>
      <c r="I779" s="66">
        <v>0.914492238662864</v>
      </c>
      <c r="J779" s="66">
        <v>1.7974810106740231</v>
      </c>
      <c r="K779" s="68">
        <v>12.51199034996888</v>
      </c>
    </row>
    <row r="780" spans="6:11" x14ac:dyDescent="0.3">
      <c r="F780" s="63">
        <v>775</v>
      </c>
      <c r="G780" s="66">
        <v>0.91965158889951548</v>
      </c>
      <c r="H780" s="67">
        <v>1208.8511988485493</v>
      </c>
      <c r="I780" s="66">
        <v>0.96124163132397866</v>
      </c>
      <c r="J780" s="66">
        <v>1.6838383714265484</v>
      </c>
      <c r="K780" s="68">
        <v>5.9219919792929216</v>
      </c>
    </row>
    <row r="781" spans="6:11" x14ac:dyDescent="0.3">
      <c r="F781" s="63">
        <v>776</v>
      </c>
      <c r="G781" s="66">
        <v>0.89898844305338077</v>
      </c>
      <c r="H781" s="67">
        <v>1266.154378915541</v>
      </c>
      <c r="I781" s="66">
        <v>1.0601974577547417</v>
      </c>
      <c r="J781" s="66">
        <v>1.5472465836752562</v>
      </c>
      <c r="K781" s="68">
        <v>5.3667695762192009</v>
      </c>
    </row>
    <row r="782" spans="6:11" x14ac:dyDescent="0.3">
      <c r="F782" s="63">
        <v>777</v>
      </c>
      <c r="G782" s="66">
        <v>0.91336918519640409</v>
      </c>
      <c r="H782" s="67">
        <v>1060.1895428268208</v>
      </c>
      <c r="I782" s="66">
        <v>1.0765942853575381</v>
      </c>
      <c r="J782" s="66">
        <v>1.7524308819996686</v>
      </c>
      <c r="K782" s="68">
        <v>0.42918647190248965</v>
      </c>
    </row>
    <row r="783" spans="6:11" x14ac:dyDescent="0.3">
      <c r="F783" s="63">
        <v>778</v>
      </c>
      <c r="G783" s="66">
        <v>0.90444287639592735</v>
      </c>
      <c r="H783" s="67">
        <v>1051.8504069205264</v>
      </c>
      <c r="I783" s="66">
        <v>0.89996625115945272</v>
      </c>
      <c r="J783" s="66">
        <v>1.4987950693232959</v>
      </c>
      <c r="K783" s="68">
        <v>-8.0628029443754325</v>
      </c>
    </row>
    <row r="784" spans="6:11" x14ac:dyDescent="0.3">
      <c r="F784" s="63">
        <v>779</v>
      </c>
      <c r="G784" s="66">
        <v>0.92563265145018458</v>
      </c>
      <c r="H784" s="67">
        <v>923.50225031940704</v>
      </c>
      <c r="I784" s="66">
        <v>1.2653075003162875</v>
      </c>
      <c r="J784" s="66">
        <v>1.548283996842069</v>
      </c>
      <c r="K784" s="68">
        <v>-19.404906306078299</v>
      </c>
    </row>
    <row r="785" spans="6:11" x14ac:dyDescent="0.3">
      <c r="F785" s="63">
        <v>780</v>
      </c>
      <c r="G785" s="66">
        <v>0.90424151964862598</v>
      </c>
      <c r="H785" s="67">
        <v>1224.9372836122602</v>
      </c>
      <c r="I785" s="66">
        <v>1.0775779224814701</v>
      </c>
      <c r="J785" s="66">
        <v>1.7333342531725191</v>
      </c>
      <c r="K785" s="68">
        <v>11.306235155454875</v>
      </c>
    </row>
    <row r="786" spans="6:11" x14ac:dyDescent="0.3">
      <c r="F786" s="63">
        <v>781</v>
      </c>
      <c r="G786" s="66">
        <v>0.92989862445006088</v>
      </c>
      <c r="H786" s="67">
        <v>1215.2162572836455</v>
      </c>
      <c r="I786" s="66">
        <v>0.99394834819174349</v>
      </c>
      <c r="J786" s="66">
        <v>1.6721892997379912</v>
      </c>
      <c r="K786" s="68">
        <v>5.2259168826432898</v>
      </c>
    </row>
    <row r="787" spans="6:11" x14ac:dyDescent="0.3">
      <c r="F787" s="63">
        <v>782</v>
      </c>
      <c r="G787" s="66">
        <v>0.9131110624600689</v>
      </c>
      <c r="H787" s="67">
        <v>1064.5343242826732</v>
      </c>
      <c r="I787" s="66">
        <v>0.98276188503834838</v>
      </c>
      <c r="J787" s="66">
        <v>1.6296759627849633</v>
      </c>
      <c r="K787" s="68">
        <v>-3.8484133855278566</v>
      </c>
    </row>
    <row r="788" spans="6:11" x14ac:dyDescent="0.3">
      <c r="F788" s="63">
        <v>783</v>
      </c>
      <c r="G788" s="66">
        <v>0.90573009267946825</v>
      </c>
      <c r="H788" s="67">
        <v>1225.0130274275568</v>
      </c>
      <c r="I788" s="66">
        <v>1.041723855611919</v>
      </c>
      <c r="J788" s="66">
        <v>1.5434032645131845</v>
      </c>
      <c r="K788" s="68">
        <v>2.202033426090285</v>
      </c>
    </row>
    <row r="789" spans="6:11" x14ac:dyDescent="0.3">
      <c r="F789" s="63">
        <v>784</v>
      </c>
      <c r="G789" s="66">
        <v>0.92717584211800064</v>
      </c>
      <c r="H789" s="67">
        <v>1178.1899118077956</v>
      </c>
      <c r="I789" s="66">
        <v>1.1060192235066972</v>
      </c>
      <c r="J789" s="66">
        <v>1.7207974130220562</v>
      </c>
      <c r="K789" s="68">
        <v>5.865187209815681</v>
      </c>
    </row>
    <row r="790" spans="6:11" x14ac:dyDescent="0.3">
      <c r="F790" s="63">
        <v>785</v>
      </c>
      <c r="G790" s="66">
        <v>0.93853948817465416</v>
      </c>
      <c r="H790" s="67">
        <v>1242.3968206114669</v>
      </c>
      <c r="I790" s="66">
        <v>1.0040893848633938</v>
      </c>
      <c r="J790" s="66">
        <v>1.7012764054635132</v>
      </c>
      <c r="K790" s="68">
        <v>7.4360922267267036</v>
      </c>
    </row>
    <row r="791" spans="6:11" x14ac:dyDescent="0.3">
      <c r="F791" s="63">
        <v>786</v>
      </c>
      <c r="G791" s="66">
        <v>0.88827512486888038</v>
      </c>
      <c r="H791" s="67">
        <v>1186.8901985721523</v>
      </c>
      <c r="I791" s="66">
        <v>0.95844907889238129</v>
      </c>
      <c r="J791" s="66">
        <v>1.6132242886187456</v>
      </c>
      <c r="K791" s="68">
        <v>4.12367084494739</v>
      </c>
    </row>
    <row r="792" spans="6:11" x14ac:dyDescent="0.3">
      <c r="F792" s="63">
        <v>787</v>
      </c>
      <c r="G792" s="66">
        <v>0.90426387636313066</v>
      </c>
      <c r="H792" s="67">
        <v>1122.722822087208</v>
      </c>
      <c r="I792" s="66">
        <v>0.88658770052887015</v>
      </c>
      <c r="J792" s="66">
        <v>1.7350500574184871</v>
      </c>
      <c r="K792" s="68">
        <v>3.7765283439433799</v>
      </c>
    </row>
    <row r="793" spans="6:11" x14ac:dyDescent="0.3">
      <c r="F793" s="63">
        <v>788</v>
      </c>
      <c r="G793" s="66">
        <v>0.90463316026476659</v>
      </c>
      <c r="H793" s="67">
        <v>1289.288257796394</v>
      </c>
      <c r="I793" s="66">
        <v>1.0683415985662312</v>
      </c>
      <c r="J793" s="66">
        <v>1.6109124360554816</v>
      </c>
      <c r="K793" s="68">
        <v>9.4166272281049483</v>
      </c>
    </row>
    <row r="794" spans="6:11" x14ac:dyDescent="0.3">
      <c r="F794" s="63">
        <v>789</v>
      </c>
      <c r="G794" s="66">
        <v>0.95732403587448534</v>
      </c>
      <c r="H794" s="67">
        <v>1139.067666859775</v>
      </c>
      <c r="I794" s="66">
        <v>1.1153221366954185</v>
      </c>
      <c r="J794" s="66">
        <v>1.5956898514990006</v>
      </c>
      <c r="K794" s="68">
        <v>-4.4142838901927322</v>
      </c>
    </row>
    <row r="795" spans="6:11" x14ac:dyDescent="0.3">
      <c r="F795" s="63">
        <v>790</v>
      </c>
      <c r="G795" s="66">
        <v>0.92853973999967609</v>
      </c>
      <c r="H795" s="67">
        <v>1065.2152960877161</v>
      </c>
      <c r="I795" s="66">
        <v>0.97400106960445076</v>
      </c>
      <c r="J795" s="66">
        <v>1.5806050620963314</v>
      </c>
      <c r="K795" s="68">
        <v>-6.5281017392450202</v>
      </c>
    </row>
    <row r="796" spans="6:11" x14ac:dyDescent="0.3">
      <c r="F796" s="63">
        <v>791</v>
      </c>
      <c r="G796" s="66">
        <v>0.91320232798405243</v>
      </c>
      <c r="H796" s="67">
        <v>1086.6262629812979</v>
      </c>
      <c r="I796" s="66">
        <v>1.0072969783766323</v>
      </c>
      <c r="J796" s="66">
        <v>1.7576226756573179</v>
      </c>
      <c r="K796" s="68">
        <v>2.2566365196044371</v>
      </c>
    </row>
    <row r="797" spans="6:11" x14ac:dyDescent="0.3">
      <c r="F797" s="63">
        <v>792</v>
      </c>
      <c r="G797" s="66">
        <v>0.94024514091288924</v>
      </c>
      <c r="H797" s="67">
        <v>1388.8724677804958</v>
      </c>
      <c r="I797" s="66">
        <v>1.0926129339299986</v>
      </c>
      <c r="J797" s="66">
        <v>1.6965875095534928</v>
      </c>
      <c r="K797" s="68">
        <v>17.015005889851853</v>
      </c>
    </row>
    <row r="798" spans="6:11" x14ac:dyDescent="0.3">
      <c r="F798" s="63">
        <v>793</v>
      </c>
      <c r="G798" s="66">
        <v>0.93115849196417622</v>
      </c>
      <c r="H798" s="67">
        <v>1264.0361095663575</v>
      </c>
      <c r="I798" s="66">
        <v>1.0328974899095578</v>
      </c>
      <c r="J798" s="66">
        <v>1.6469807974241899</v>
      </c>
      <c r="K798" s="68">
        <v>7.1075446921841801</v>
      </c>
    </row>
    <row r="799" spans="6:11" x14ac:dyDescent="0.3">
      <c r="F799" s="63">
        <v>794</v>
      </c>
      <c r="G799" s="66">
        <v>0.90875859353758426</v>
      </c>
      <c r="H799" s="67">
        <v>1271.0041938893603</v>
      </c>
      <c r="I799" s="66">
        <v>0.94404390954251272</v>
      </c>
      <c r="J799" s="66">
        <v>1.7350318960940572</v>
      </c>
      <c r="K799" s="68">
        <v>12.289875857520379</v>
      </c>
    </row>
    <row r="800" spans="6:11" x14ac:dyDescent="0.3">
      <c r="F800" s="63">
        <v>795</v>
      </c>
      <c r="G800" s="66">
        <v>0.89671831957417814</v>
      </c>
      <c r="H800" s="67">
        <v>1231.3776354574472</v>
      </c>
      <c r="I800" s="66">
        <v>1.0381630986916668</v>
      </c>
      <c r="J800" s="66">
        <v>1.7929527953022735</v>
      </c>
      <c r="K800" s="68">
        <v>14.698313196874336</v>
      </c>
    </row>
    <row r="801" spans="6:11" x14ac:dyDescent="0.3">
      <c r="F801" s="63">
        <v>796</v>
      </c>
      <c r="G801" s="66">
        <v>0.93158352217570162</v>
      </c>
      <c r="H801" s="67">
        <v>1215.6684433808177</v>
      </c>
      <c r="I801" s="66">
        <v>0.87308542287576996</v>
      </c>
      <c r="J801" s="66">
        <v>1.6940772591914157</v>
      </c>
      <c r="K801" s="68">
        <v>5.3040550429232418</v>
      </c>
    </row>
    <row r="802" spans="6:11" x14ac:dyDescent="0.3">
      <c r="F802" s="63">
        <v>797</v>
      </c>
      <c r="G802" s="66">
        <v>0.92016943617043478</v>
      </c>
      <c r="H802" s="67">
        <v>1287.2244878144281</v>
      </c>
      <c r="I802" s="66">
        <v>1.1604532824061313</v>
      </c>
      <c r="J802" s="66">
        <v>1.5555673158195038</v>
      </c>
      <c r="K802" s="68">
        <v>5.7588834471986292</v>
      </c>
    </row>
    <row r="803" spans="6:11" x14ac:dyDescent="0.3">
      <c r="F803" s="63">
        <v>798</v>
      </c>
      <c r="G803" s="66">
        <v>0.89572239471480897</v>
      </c>
      <c r="H803" s="67">
        <v>1199.1287200051347</v>
      </c>
      <c r="I803" s="66">
        <v>1.0726137889153848</v>
      </c>
      <c r="J803" s="66">
        <v>1.7432217853170751</v>
      </c>
      <c r="K803" s="68">
        <v>10.75846615505743</v>
      </c>
    </row>
    <row r="804" spans="6:11" x14ac:dyDescent="0.3">
      <c r="F804" s="63">
        <v>799</v>
      </c>
      <c r="G804" s="66">
        <v>0.88176832173478115</v>
      </c>
      <c r="H804" s="67">
        <v>1218.1719508016931</v>
      </c>
      <c r="I804" s="66">
        <v>1.1541535843352588</v>
      </c>
      <c r="J804" s="66">
        <v>1.6880265044924423</v>
      </c>
      <c r="K804" s="68">
        <v>11.514201907358141</v>
      </c>
    </row>
    <row r="805" spans="6:11" x14ac:dyDescent="0.3">
      <c r="F805" s="63">
        <v>800</v>
      </c>
      <c r="G805" s="66">
        <v>0.91607517262647797</v>
      </c>
      <c r="H805" s="67">
        <v>1023.8174065433293</v>
      </c>
      <c r="I805" s="66">
        <v>0.9090341834696023</v>
      </c>
      <c r="J805" s="66">
        <v>1.7640888267828869</v>
      </c>
      <c r="K805" s="68">
        <v>-1.4659556392080113</v>
      </c>
    </row>
    <row r="806" spans="6:11" x14ac:dyDescent="0.3">
      <c r="F806" s="63">
        <v>801</v>
      </c>
      <c r="G806" s="66">
        <v>0.90106227083295332</v>
      </c>
      <c r="H806" s="67">
        <v>1249.7920537849188</v>
      </c>
      <c r="I806" s="66">
        <v>0.93422231004980938</v>
      </c>
      <c r="J806" s="66">
        <v>1.4599274669072762</v>
      </c>
      <c r="K806" s="68">
        <v>9.6780823519639667E-2</v>
      </c>
    </row>
    <row r="807" spans="6:11" x14ac:dyDescent="0.3">
      <c r="F807" s="63">
        <v>802</v>
      </c>
      <c r="G807" s="66">
        <v>0.93353233351692133</v>
      </c>
      <c r="H807" s="67">
        <v>1184.4377635826258</v>
      </c>
      <c r="I807" s="66">
        <v>1.0174238848910075</v>
      </c>
      <c r="J807" s="66">
        <v>1.8185233887920569</v>
      </c>
      <c r="K807" s="68">
        <v>9.3409385585161377</v>
      </c>
    </row>
    <row r="808" spans="6:11" x14ac:dyDescent="0.3">
      <c r="F808" s="63">
        <v>803</v>
      </c>
      <c r="G808" s="66">
        <v>0.89073998917516684</v>
      </c>
      <c r="H808" s="67">
        <v>1194.8090180699362</v>
      </c>
      <c r="I808" s="66">
        <v>0.97074048078929354</v>
      </c>
      <c r="J808" s="66">
        <v>1.7199640208804956</v>
      </c>
      <c r="K808" s="68">
        <v>8.9065583536609925</v>
      </c>
    </row>
    <row r="809" spans="6:11" x14ac:dyDescent="0.3">
      <c r="F809" s="63">
        <v>804</v>
      </c>
      <c r="G809" s="66">
        <v>0.93286448116867959</v>
      </c>
      <c r="H809" s="67">
        <v>1322.8644113067735</v>
      </c>
      <c r="I809" s="66">
        <v>1.0602116222093914</v>
      </c>
      <c r="J809" s="66">
        <v>1.6345000967974692</v>
      </c>
      <c r="K809" s="68">
        <v>10.093145118134768</v>
      </c>
    </row>
    <row r="810" spans="6:11" x14ac:dyDescent="0.3">
      <c r="F810" s="63">
        <v>805</v>
      </c>
      <c r="G810" s="66">
        <v>0.94581372211108217</v>
      </c>
      <c r="H810" s="67">
        <v>1238.9538364574041</v>
      </c>
      <c r="I810" s="66">
        <v>1.0210635908816965</v>
      </c>
      <c r="J810" s="66">
        <v>1.6714106588052176</v>
      </c>
      <c r="K810" s="68">
        <v>5.5055939273505956</v>
      </c>
    </row>
    <row r="811" spans="6:11" x14ac:dyDescent="0.3">
      <c r="F811" s="63">
        <v>806</v>
      </c>
      <c r="G811" s="66">
        <v>0.98048552011423951</v>
      </c>
      <c r="H811" s="67">
        <v>1219.6964946550536</v>
      </c>
      <c r="I811" s="66">
        <v>0.97292039127751606</v>
      </c>
      <c r="J811" s="66">
        <v>1.6444497046519446</v>
      </c>
      <c r="K811" s="68">
        <v>0.74827686147862671</v>
      </c>
    </row>
    <row r="812" spans="6:11" x14ac:dyDescent="0.3">
      <c r="F812" s="63">
        <v>807</v>
      </c>
      <c r="G812" s="66">
        <v>0.92304379586235452</v>
      </c>
      <c r="H812" s="67">
        <v>1110.4037834649446</v>
      </c>
      <c r="I812" s="66">
        <v>0.89440201928150154</v>
      </c>
      <c r="J812" s="66">
        <v>1.6129960207708269</v>
      </c>
      <c r="K812" s="68">
        <v>-2.3385426527615039</v>
      </c>
    </row>
    <row r="813" spans="6:11" x14ac:dyDescent="0.3">
      <c r="F813" s="63">
        <v>808</v>
      </c>
      <c r="G813" s="66">
        <v>0.93893018560173114</v>
      </c>
      <c r="H813" s="67">
        <v>1365.3783025954181</v>
      </c>
      <c r="I813" s="66">
        <v>0.82597021463652731</v>
      </c>
      <c r="J813" s="66">
        <v>1.5824689258153</v>
      </c>
      <c r="K813" s="68">
        <v>7.4216162688699514</v>
      </c>
    </row>
    <row r="814" spans="6:11" x14ac:dyDescent="0.3">
      <c r="F814" s="63">
        <v>809</v>
      </c>
      <c r="G814" s="66">
        <v>0.93785553435142499</v>
      </c>
      <c r="H814" s="67">
        <v>1299.8468500845665</v>
      </c>
      <c r="I814" s="66">
        <v>0.97179825317928903</v>
      </c>
      <c r="J814" s="66">
        <v>1.750134660234093</v>
      </c>
      <c r="K814" s="68">
        <v>12.620086063012407</v>
      </c>
    </row>
    <row r="815" spans="6:11" x14ac:dyDescent="0.3">
      <c r="F815" s="63">
        <v>810</v>
      </c>
      <c r="G815" s="66">
        <v>0.95453203169545042</v>
      </c>
      <c r="H815" s="67">
        <v>1174.9653861253914</v>
      </c>
      <c r="I815" s="66">
        <v>0.87065856031349387</v>
      </c>
      <c r="J815" s="66">
        <v>1.3939617182201833</v>
      </c>
      <c r="K815" s="68">
        <v>-8.5615413462888377</v>
      </c>
    </row>
    <row r="816" spans="6:11" x14ac:dyDescent="0.3">
      <c r="F816" s="63">
        <v>811</v>
      </c>
      <c r="G816" s="66">
        <v>0.92080268111236452</v>
      </c>
      <c r="H816" s="67">
        <v>987.95481599138589</v>
      </c>
      <c r="I816" s="66">
        <v>1.0138192343436558</v>
      </c>
      <c r="J816" s="66">
        <v>1.7602515373815009</v>
      </c>
      <c r="K816" s="68">
        <v>-4.3385488625498416</v>
      </c>
    </row>
    <row r="817" spans="6:11" x14ac:dyDescent="0.3">
      <c r="F817" s="63">
        <v>812</v>
      </c>
      <c r="G817" s="66">
        <v>0.91293288650590299</v>
      </c>
      <c r="H817" s="67">
        <v>1206.3176264520323</v>
      </c>
      <c r="I817" s="66">
        <v>0.80078850651158995</v>
      </c>
      <c r="J817" s="66">
        <v>1.7477991060340046</v>
      </c>
      <c r="K817" s="68">
        <v>7.4084731349894328</v>
      </c>
    </row>
    <row r="818" spans="6:11" x14ac:dyDescent="0.3">
      <c r="F818" s="63">
        <v>813</v>
      </c>
      <c r="G818" s="66">
        <v>0.93708975737618283</v>
      </c>
      <c r="H818" s="67">
        <v>1156.5608102207316</v>
      </c>
      <c r="I818" s="66">
        <v>0.81628021080860569</v>
      </c>
      <c r="J818" s="66">
        <v>1.6109104224132462</v>
      </c>
      <c r="K818" s="68">
        <v>-0.8800634822484702</v>
      </c>
    </row>
    <row r="819" spans="6:11" x14ac:dyDescent="0.3">
      <c r="F819" s="63">
        <v>814</v>
      </c>
      <c r="G819" s="66">
        <v>0.95009664836075147</v>
      </c>
      <c r="H819" s="67">
        <v>1160.1464404227997</v>
      </c>
      <c r="I819" s="66">
        <v>1.1025419900401978</v>
      </c>
      <c r="J819" s="66">
        <v>1.5234889598985168</v>
      </c>
      <c r="K819" s="68">
        <v>-5.7219996424946933</v>
      </c>
    </row>
    <row r="820" spans="6:11" x14ac:dyDescent="0.3">
      <c r="F820" s="63">
        <v>815</v>
      </c>
      <c r="G820" s="66">
        <v>0.89550971085846698</v>
      </c>
      <c r="H820" s="67">
        <v>1064.7044557248737</v>
      </c>
      <c r="I820" s="66">
        <v>1.0834957346521243</v>
      </c>
      <c r="J820" s="66">
        <v>1.7135389162890273</v>
      </c>
      <c r="K820" s="68">
        <v>0.54210446689905223</v>
      </c>
    </row>
    <row r="821" spans="6:11" x14ac:dyDescent="0.3">
      <c r="F821" s="63">
        <v>816</v>
      </c>
      <c r="G821" s="66">
        <v>0.88605560956735363</v>
      </c>
      <c r="H821" s="67">
        <v>1088.6589764698151</v>
      </c>
      <c r="I821" s="66">
        <v>1.0704495811906241</v>
      </c>
      <c r="J821" s="66">
        <v>1.6859874368280803</v>
      </c>
      <c r="K821" s="68">
        <v>1.713001936108917</v>
      </c>
    </row>
    <row r="822" spans="6:11" x14ac:dyDescent="0.3">
      <c r="F822" s="63">
        <v>817</v>
      </c>
      <c r="G822" s="66">
        <v>0.91174967588995681</v>
      </c>
      <c r="H822" s="67">
        <v>1205.957279262064</v>
      </c>
      <c r="I822" s="66">
        <v>1.0946687138626923</v>
      </c>
      <c r="J822" s="66">
        <v>1.6933807775163778</v>
      </c>
      <c r="K822" s="68">
        <v>7.6752355666351466</v>
      </c>
    </row>
    <row r="823" spans="6:11" x14ac:dyDescent="0.3">
      <c r="F823" s="63">
        <v>818</v>
      </c>
      <c r="G823" s="66">
        <v>0.88321674348361345</v>
      </c>
      <c r="H823" s="67">
        <v>1246.5420695323696</v>
      </c>
      <c r="I823" s="66">
        <v>0.92607828568155859</v>
      </c>
      <c r="J823" s="66">
        <v>1.7833211262945756</v>
      </c>
      <c r="K823" s="68">
        <v>14.743867749369219</v>
      </c>
    </row>
    <row r="824" spans="6:11" x14ac:dyDescent="0.3">
      <c r="F824" s="63">
        <v>819</v>
      </c>
      <c r="G824" s="66">
        <v>0.91351055405277892</v>
      </c>
      <c r="H824" s="67">
        <v>1369.8546862433743</v>
      </c>
      <c r="I824" s="66">
        <v>0.8565677742605371</v>
      </c>
      <c r="J824" s="66">
        <v>1.7307386080736538</v>
      </c>
      <c r="K824" s="68">
        <v>15.796567037202678</v>
      </c>
    </row>
    <row r="825" spans="6:11" x14ac:dyDescent="0.3">
      <c r="F825" s="63">
        <v>820</v>
      </c>
      <c r="G825" s="66">
        <v>0.94806972952717183</v>
      </c>
      <c r="H825" s="67">
        <v>1189.7202251003609</v>
      </c>
      <c r="I825" s="66">
        <v>0.95824507123928737</v>
      </c>
      <c r="J825" s="66">
        <v>1.7462909030063358</v>
      </c>
      <c r="K825" s="68">
        <v>5.2272384789791104</v>
      </c>
    </row>
    <row r="826" spans="6:11" x14ac:dyDescent="0.3">
      <c r="F826" s="63">
        <v>821</v>
      </c>
      <c r="G826" s="66">
        <v>0.93962136687437547</v>
      </c>
      <c r="H826" s="67">
        <v>1171.2217995281626</v>
      </c>
      <c r="I826" s="66">
        <v>0.9839501903803517</v>
      </c>
      <c r="J826" s="66">
        <v>1.4628814491355078</v>
      </c>
      <c r="K826" s="68">
        <v>-6.2722470449279397</v>
      </c>
    </row>
    <row r="827" spans="6:11" x14ac:dyDescent="0.3">
      <c r="F827" s="63">
        <v>822</v>
      </c>
      <c r="G827" s="66">
        <v>0.94079447539213468</v>
      </c>
      <c r="H827" s="67">
        <v>1241.0046279183669</v>
      </c>
      <c r="I827" s="66">
        <v>0.86878470539860886</v>
      </c>
      <c r="J827" s="66">
        <v>1.9092112095904565</v>
      </c>
      <c r="K827" s="68">
        <v>13.874364928252772</v>
      </c>
    </row>
    <row r="828" spans="6:11" x14ac:dyDescent="0.3">
      <c r="F828" s="63">
        <v>823</v>
      </c>
      <c r="G828" s="66">
        <v>0.93697860745569439</v>
      </c>
      <c r="H828" s="67">
        <v>1048.1348520579779</v>
      </c>
      <c r="I828" s="66">
        <v>0.9022416099638435</v>
      </c>
      <c r="J828" s="66">
        <v>1.7704490787835176</v>
      </c>
      <c r="K828" s="68">
        <v>-1.1964342867732047</v>
      </c>
    </row>
    <row r="829" spans="6:11" x14ac:dyDescent="0.3">
      <c r="F829" s="63">
        <v>824</v>
      </c>
      <c r="G829" s="66">
        <v>0.90430951615514565</v>
      </c>
      <c r="H829" s="67">
        <v>1151.7729118191464</v>
      </c>
      <c r="I829" s="66">
        <v>1.1152066818877155</v>
      </c>
      <c r="J829" s="66">
        <v>1.7822337022496075</v>
      </c>
      <c r="K829" s="68">
        <v>8.8995911386960902</v>
      </c>
    </row>
    <row r="830" spans="6:11" x14ac:dyDescent="0.3">
      <c r="F830" s="63">
        <v>825</v>
      </c>
      <c r="G830" s="66">
        <v>0.93788737748089357</v>
      </c>
      <c r="H830" s="67">
        <v>1351.389027270191</v>
      </c>
      <c r="I830" s="66">
        <v>1.0345567638569639</v>
      </c>
      <c r="J830" s="66">
        <v>1.4940370803359593</v>
      </c>
      <c r="K830" s="68">
        <v>4.3576211313991546</v>
      </c>
    </row>
    <row r="831" spans="6:11" x14ac:dyDescent="0.3">
      <c r="F831" s="63">
        <v>826</v>
      </c>
      <c r="G831" s="66">
        <v>0.92825039224900585</v>
      </c>
      <c r="H831" s="67">
        <v>1260.0870280607835</v>
      </c>
      <c r="I831" s="66">
        <v>1.1148673749607516</v>
      </c>
      <c r="J831" s="66">
        <v>1.7906316272830201</v>
      </c>
      <c r="K831" s="68">
        <v>14.661189311536328</v>
      </c>
    </row>
    <row r="832" spans="6:11" x14ac:dyDescent="0.3">
      <c r="F832" s="63">
        <v>827</v>
      </c>
      <c r="G832" s="66">
        <v>0.86987978876554106</v>
      </c>
      <c r="H832" s="67">
        <v>1317.1998096444586</v>
      </c>
      <c r="I832" s="66">
        <v>1.0254579050630899</v>
      </c>
      <c r="J832" s="66">
        <v>1.6613218140058921</v>
      </c>
      <c r="K832" s="68">
        <v>16.283466028278276</v>
      </c>
    </row>
    <row r="833" spans="6:11" x14ac:dyDescent="0.3">
      <c r="F833" s="63">
        <v>828</v>
      </c>
      <c r="G833" s="66">
        <v>0.91110761982120703</v>
      </c>
      <c r="H833" s="67">
        <v>1161.7588164572246</v>
      </c>
      <c r="I833" s="66">
        <v>1.1358520971170625</v>
      </c>
      <c r="J833" s="66">
        <v>1.4759062351100039</v>
      </c>
      <c r="K833" s="68">
        <v>-5.1049369735954704</v>
      </c>
    </row>
    <row r="834" spans="6:11" x14ac:dyDescent="0.3">
      <c r="F834" s="63">
        <v>829</v>
      </c>
      <c r="G834" s="66">
        <v>0.88636184423921294</v>
      </c>
      <c r="H834" s="67">
        <v>1128.2569117960807</v>
      </c>
      <c r="I834" s="66">
        <v>1.1051771298488189</v>
      </c>
      <c r="J834" s="66">
        <v>1.8347221604503221</v>
      </c>
      <c r="K834" s="68">
        <v>11.146630400185376</v>
      </c>
    </row>
    <row r="835" spans="6:11" x14ac:dyDescent="0.3">
      <c r="F835" s="63">
        <v>830</v>
      </c>
      <c r="G835" s="66">
        <v>0.90628039903919322</v>
      </c>
      <c r="H835" s="67">
        <v>1125.0460398261669</v>
      </c>
      <c r="I835" s="66">
        <v>1.0513354081363773</v>
      </c>
      <c r="J835" s="66">
        <v>1.6083089456354014</v>
      </c>
      <c r="K835" s="68">
        <v>-0.85149651403665538</v>
      </c>
    </row>
    <row r="836" spans="6:11" x14ac:dyDescent="0.3">
      <c r="F836" s="63">
        <v>831</v>
      </c>
      <c r="G836" s="66">
        <v>0.93150267840471201</v>
      </c>
      <c r="H836" s="67">
        <v>1224.4442593087072</v>
      </c>
      <c r="I836" s="66">
        <v>1.1215305347504199</v>
      </c>
      <c r="J836" s="66">
        <v>1.4563610135702647</v>
      </c>
      <c r="K836" s="68">
        <v>-3.8714043721069693</v>
      </c>
    </row>
    <row r="837" spans="6:11" x14ac:dyDescent="0.3">
      <c r="F837" s="63">
        <v>832</v>
      </c>
      <c r="G837" s="66">
        <v>0.94136886001089726</v>
      </c>
      <c r="H837" s="67">
        <v>1045.9108731694428</v>
      </c>
      <c r="I837" s="66">
        <v>1.0077288451530968</v>
      </c>
      <c r="J837" s="66">
        <v>1.8284051308143261</v>
      </c>
      <c r="K837" s="68">
        <v>0.31517465633051095</v>
      </c>
    </row>
    <row r="838" spans="6:11" x14ac:dyDescent="0.3">
      <c r="F838" s="63">
        <v>833</v>
      </c>
      <c r="G838" s="66">
        <v>0.96501547008138844</v>
      </c>
      <c r="H838" s="67">
        <v>1230.7337734752164</v>
      </c>
      <c r="I838" s="66">
        <v>0.96262029538465854</v>
      </c>
      <c r="J838" s="66">
        <v>1.5730922276084314</v>
      </c>
      <c r="K838" s="68">
        <v>-0.47915822533227503</v>
      </c>
    </row>
    <row r="839" spans="6:11" x14ac:dyDescent="0.3">
      <c r="F839" s="63">
        <v>834</v>
      </c>
      <c r="G839" s="66">
        <v>0.88491706244822155</v>
      </c>
      <c r="H839" s="67">
        <v>1273.8592577740051</v>
      </c>
      <c r="I839" s="66">
        <v>1.0913300741950491</v>
      </c>
      <c r="J839" s="66">
        <v>1.6598787985564258</v>
      </c>
      <c r="K839" s="68">
        <v>12.901778477441995</v>
      </c>
    </row>
    <row r="840" spans="6:11" x14ac:dyDescent="0.3">
      <c r="F840" s="63">
        <v>835</v>
      </c>
      <c r="G840" s="66">
        <v>0.94234541283610096</v>
      </c>
      <c r="H840" s="67">
        <v>1160.0138829702832</v>
      </c>
      <c r="I840" s="66">
        <v>1.0075771249147287</v>
      </c>
      <c r="J840" s="66">
        <v>1.4518033344262409</v>
      </c>
      <c r="K840" s="68">
        <v>-7.5990015442003385</v>
      </c>
    </row>
    <row r="841" spans="6:11" x14ac:dyDescent="0.3">
      <c r="F841" s="63">
        <v>836</v>
      </c>
      <c r="G841" s="66">
        <v>0.89393640621636683</v>
      </c>
      <c r="H841" s="67">
        <v>1126.266558358876</v>
      </c>
      <c r="I841" s="66">
        <v>0.91269946896950338</v>
      </c>
      <c r="J841" s="66">
        <v>1.7005121773950718</v>
      </c>
      <c r="K841" s="68">
        <v>3.5429980638490317</v>
      </c>
    </row>
    <row r="842" spans="6:11" x14ac:dyDescent="0.3">
      <c r="F842" s="63">
        <v>837</v>
      </c>
      <c r="G842" s="66">
        <v>0.90138452606188879</v>
      </c>
      <c r="H842" s="67">
        <v>1379.5262957695393</v>
      </c>
      <c r="I842" s="66">
        <v>0.90871712705754304</v>
      </c>
      <c r="J842" s="66">
        <v>1.6184036920739697</v>
      </c>
      <c r="K842" s="68">
        <v>13.29799193159052</v>
      </c>
    </row>
    <row r="843" spans="6:11" x14ac:dyDescent="0.3">
      <c r="F843" s="63">
        <v>838</v>
      </c>
      <c r="G843" s="66">
        <v>0.90657132803900842</v>
      </c>
      <c r="H843" s="67">
        <v>1061.3326378337649</v>
      </c>
      <c r="I843" s="66">
        <v>0.96841726886438206</v>
      </c>
      <c r="J843" s="66">
        <v>1.7186227554978977</v>
      </c>
      <c r="K843" s="68">
        <v>-0.3025627531150803</v>
      </c>
    </row>
    <row r="844" spans="6:11" x14ac:dyDescent="0.3">
      <c r="F844" s="63">
        <v>839</v>
      </c>
      <c r="G844" s="66">
        <v>0.95246701770479159</v>
      </c>
      <c r="H844" s="67">
        <v>1321.1021924866282</v>
      </c>
      <c r="I844" s="66">
        <v>0.92372287232236683</v>
      </c>
      <c r="J844" s="66">
        <v>1.5627468120928925</v>
      </c>
      <c r="K844" s="68">
        <v>4.3315729210428078</v>
      </c>
    </row>
    <row r="845" spans="6:11" x14ac:dyDescent="0.3">
      <c r="F845" s="63">
        <v>840</v>
      </c>
      <c r="G845" s="66">
        <v>0.94461664817757096</v>
      </c>
      <c r="H845" s="67">
        <v>1100.4532966148472</v>
      </c>
      <c r="I845" s="66">
        <v>1.0308212624362549</v>
      </c>
      <c r="J845" s="66">
        <v>1.7041279302248715</v>
      </c>
      <c r="K845" s="68">
        <v>-1.2084684538632184</v>
      </c>
    </row>
    <row r="846" spans="6:11" x14ac:dyDescent="0.3">
      <c r="F846" s="63">
        <v>841</v>
      </c>
      <c r="G846" s="66">
        <v>0.91604313232072976</v>
      </c>
      <c r="H846" s="67">
        <v>1125.765920312863</v>
      </c>
      <c r="I846" s="66">
        <v>0.73671810587333442</v>
      </c>
      <c r="J846" s="66">
        <v>1.5012704493509426</v>
      </c>
      <c r="K846" s="68">
        <v>-4.1865002942807008</v>
      </c>
    </row>
    <row r="847" spans="6:11" x14ac:dyDescent="0.3">
      <c r="F847" s="63">
        <v>842</v>
      </c>
      <c r="G847" s="66">
        <v>0.9522268975785696</v>
      </c>
      <c r="H847" s="67">
        <v>1261.8754465287777</v>
      </c>
      <c r="I847" s="66">
        <v>1.0964184389292335</v>
      </c>
      <c r="J847" s="66">
        <v>1.7361772619645797</v>
      </c>
      <c r="K847" s="68">
        <v>9.835849833958239</v>
      </c>
    </row>
    <row r="848" spans="6:11" x14ac:dyDescent="0.3">
      <c r="F848" s="63">
        <v>843</v>
      </c>
      <c r="G848" s="66">
        <v>0.92977839654073224</v>
      </c>
      <c r="H848" s="67">
        <v>1110.3207913286467</v>
      </c>
      <c r="I848" s="66">
        <v>1.0633978371978683</v>
      </c>
      <c r="J848" s="66">
        <v>1.6966835889549539</v>
      </c>
      <c r="K848" s="68">
        <v>0.15092757080130279</v>
      </c>
    </row>
    <row r="849" spans="6:11" x14ac:dyDescent="0.3">
      <c r="F849" s="63">
        <v>844</v>
      </c>
      <c r="G849" s="66">
        <v>0.9274394337420655</v>
      </c>
      <c r="H849" s="67">
        <v>1138.2905120762491</v>
      </c>
      <c r="I849" s="66">
        <v>1.0030827268268243</v>
      </c>
      <c r="J849" s="66">
        <v>1.7090259376322432</v>
      </c>
      <c r="K849" s="68">
        <v>2.4458690100204721</v>
      </c>
    </row>
    <row r="850" spans="6:11" x14ac:dyDescent="0.3">
      <c r="F850" s="63">
        <v>845</v>
      </c>
      <c r="G850" s="66">
        <v>0.91513620761974435</v>
      </c>
      <c r="H850" s="67">
        <v>1304.2451900601352</v>
      </c>
      <c r="I850" s="66">
        <v>1.0598210444254752</v>
      </c>
      <c r="J850" s="66">
        <v>1.8137922930394108</v>
      </c>
      <c r="K850" s="68">
        <v>19.193057553182317</v>
      </c>
    </row>
    <row r="851" spans="6:11" x14ac:dyDescent="0.3">
      <c r="F851" s="63">
        <v>846</v>
      </c>
      <c r="G851" s="66">
        <v>0.91271848848997372</v>
      </c>
      <c r="H851" s="67">
        <v>1201.3894802846576</v>
      </c>
      <c r="I851" s="66">
        <v>1.1138551341838283</v>
      </c>
      <c r="J851" s="66">
        <v>1.8435526459881961</v>
      </c>
      <c r="K851" s="68">
        <v>14.499855248101815</v>
      </c>
    </row>
    <row r="852" spans="6:11" x14ac:dyDescent="0.3">
      <c r="F852" s="63">
        <v>847</v>
      </c>
      <c r="G852" s="66">
        <v>0.9351305325832977</v>
      </c>
      <c r="H852" s="67">
        <v>1184.2510144976134</v>
      </c>
      <c r="I852" s="66">
        <v>1.2396311905110045</v>
      </c>
      <c r="J852" s="66">
        <v>1.6287362921691513</v>
      </c>
      <c r="K852" s="68">
        <v>1.6303546567569673</v>
      </c>
    </row>
    <row r="853" spans="6:11" x14ac:dyDescent="0.3">
      <c r="F853" s="63">
        <v>848</v>
      </c>
      <c r="G853" s="66">
        <v>0.92322401787927633</v>
      </c>
      <c r="H853" s="67">
        <v>1230.0277906156641</v>
      </c>
      <c r="I853" s="66">
        <v>0.85140851915125149</v>
      </c>
      <c r="J853" s="66">
        <v>1.4243279882048292</v>
      </c>
      <c r="K853" s="68">
        <v>-3.3962168346277997</v>
      </c>
    </row>
    <row r="854" spans="6:11" x14ac:dyDescent="0.3">
      <c r="F854" s="63">
        <v>849</v>
      </c>
      <c r="G854" s="66">
        <v>0.91364494224349291</v>
      </c>
      <c r="H854" s="67">
        <v>1247.0365548516988</v>
      </c>
      <c r="I854" s="66">
        <v>0.99145024670713056</v>
      </c>
      <c r="J854" s="66">
        <v>1.6532493567333555</v>
      </c>
      <c r="K854" s="68">
        <v>7.484358514141932</v>
      </c>
    </row>
    <row r="855" spans="6:11" x14ac:dyDescent="0.3">
      <c r="F855" s="63">
        <v>850</v>
      </c>
      <c r="G855" s="66">
        <v>0.95845742910747977</v>
      </c>
      <c r="H855" s="67">
        <v>1284.3427839352466</v>
      </c>
      <c r="I855" s="66">
        <v>0.94380491481366724</v>
      </c>
      <c r="J855" s="66">
        <v>1.6648847349060696</v>
      </c>
      <c r="K855" s="68">
        <v>6.3490325139041763</v>
      </c>
    </row>
    <row r="856" spans="6:11" x14ac:dyDescent="0.3">
      <c r="F856" s="63">
        <v>851</v>
      </c>
      <c r="G856" s="66">
        <v>0.91447074448227017</v>
      </c>
      <c r="H856" s="67">
        <v>1277.2719731747607</v>
      </c>
      <c r="I856" s="66">
        <v>0.91846590825117391</v>
      </c>
      <c r="J856" s="66">
        <v>1.6610967316277958</v>
      </c>
      <c r="K856" s="68">
        <v>8.8110255469030587</v>
      </c>
    </row>
    <row r="857" spans="6:11" x14ac:dyDescent="0.3">
      <c r="F857" s="63">
        <v>852</v>
      </c>
      <c r="G857" s="66">
        <v>0.91427867049804679</v>
      </c>
      <c r="H857" s="67">
        <v>1170.3118092825271</v>
      </c>
      <c r="I857" s="66">
        <v>1.0130414049902603</v>
      </c>
      <c r="J857" s="66">
        <v>1.6217366159413453</v>
      </c>
      <c r="K857" s="68">
        <v>1.7639153078828975</v>
      </c>
    </row>
    <row r="858" spans="6:11" x14ac:dyDescent="0.3">
      <c r="F858" s="63">
        <v>853</v>
      </c>
      <c r="G858" s="66">
        <v>0.96058338373827346</v>
      </c>
      <c r="H858" s="67">
        <v>1256.2670644866384</v>
      </c>
      <c r="I858" s="66">
        <v>0.97347807423276767</v>
      </c>
      <c r="J858" s="66">
        <v>1.6256486445461455</v>
      </c>
      <c r="K858" s="68">
        <v>3.2651058988084869</v>
      </c>
    </row>
    <row r="859" spans="6:11" x14ac:dyDescent="0.3">
      <c r="F859" s="63">
        <v>854</v>
      </c>
      <c r="G859" s="66">
        <v>0.89087117248189085</v>
      </c>
      <c r="H859" s="67">
        <v>1266.4743062118309</v>
      </c>
      <c r="I859" s="66">
        <v>0.9715642475585059</v>
      </c>
      <c r="J859" s="66">
        <v>1.8632692590516897</v>
      </c>
      <c r="K859" s="68">
        <v>19.589056030068868</v>
      </c>
    </row>
    <row r="860" spans="6:11" x14ac:dyDescent="0.3">
      <c r="F860" s="63">
        <v>855</v>
      </c>
      <c r="G860" s="66">
        <v>0.90651804541971026</v>
      </c>
      <c r="H860" s="67">
        <v>1140.433284598462</v>
      </c>
      <c r="I860" s="66">
        <v>0.87246188417974968</v>
      </c>
      <c r="J860" s="66">
        <v>1.7111805341002861</v>
      </c>
      <c r="K860" s="68">
        <v>3.6746148829157872</v>
      </c>
    </row>
    <row r="861" spans="6:11" x14ac:dyDescent="0.3">
      <c r="F861" s="63">
        <v>856</v>
      </c>
      <c r="G861" s="66">
        <v>0.90951034079374993</v>
      </c>
      <c r="H861" s="67">
        <v>1134.028972556556</v>
      </c>
      <c r="I861" s="66">
        <v>1.0667063290464103</v>
      </c>
      <c r="J861" s="66">
        <v>1.5859430167980328</v>
      </c>
      <c r="K861" s="68">
        <v>-1.5187358859116287</v>
      </c>
    </row>
    <row r="862" spans="6:11" x14ac:dyDescent="0.3">
      <c r="F862" s="63">
        <v>857</v>
      </c>
      <c r="G862" s="66">
        <v>0.89938396840257517</v>
      </c>
      <c r="H862" s="67">
        <v>1104.3276177286723</v>
      </c>
      <c r="I862" s="66">
        <v>1.0952390794352245</v>
      </c>
      <c r="J862" s="66">
        <v>1.7706627719453283</v>
      </c>
      <c r="K862" s="68">
        <v>5.3670611063623879</v>
      </c>
    </row>
    <row r="863" spans="6:11" x14ac:dyDescent="0.3">
      <c r="F863" s="63">
        <v>858</v>
      </c>
      <c r="G863" s="66">
        <v>0.90254263019894276</v>
      </c>
      <c r="H863" s="67">
        <v>1155.9636971530074</v>
      </c>
      <c r="I863" s="66">
        <v>1.0614882642706567</v>
      </c>
      <c r="J863" s="66">
        <v>1.5878072396473604</v>
      </c>
      <c r="K863" s="68">
        <v>0.40657291308647392</v>
      </c>
    </row>
    <row r="864" spans="6:11" x14ac:dyDescent="0.3">
      <c r="F864" s="63">
        <v>859</v>
      </c>
      <c r="G864" s="66">
        <v>0.88581466110185791</v>
      </c>
      <c r="H864" s="67">
        <v>1241.1626759596768</v>
      </c>
      <c r="I864" s="66">
        <v>1.0529578642590642</v>
      </c>
      <c r="J864" s="66">
        <v>1.6911895368576459</v>
      </c>
      <c r="K864" s="68">
        <v>11.777221476358369</v>
      </c>
    </row>
    <row r="865" spans="6:11" x14ac:dyDescent="0.3">
      <c r="F865" s="63">
        <v>860</v>
      </c>
      <c r="G865" s="66">
        <v>0.91936997454920066</v>
      </c>
      <c r="H865" s="67">
        <v>1219.3128725110091</v>
      </c>
      <c r="I865" s="66">
        <v>0.94712736196836156</v>
      </c>
      <c r="J865" s="66">
        <v>1.8322730389117727</v>
      </c>
      <c r="K865" s="68">
        <v>12.433728699343257</v>
      </c>
    </row>
    <row r="866" spans="6:11" x14ac:dyDescent="0.3">
      <c r="F866" s="63">
        <v>861</v>
      </c>
      <c r="G866" s="66">
        <v>0.89346601654635316</v>
      </c>
      <c r="H866" s="67">
        <v>1236.800050495784</v>
      </c>
      <c r="I866" s="66">
        <v>1.050223843474914</v>
      </c>
      <c r="J866" s="66">
        <v>1.8403307269437812</v>
      </c>
      <c r="K866" s="68">
        <v>17.753569929342717</v>
      </c>
    </row>
    <row r="867" spans="6:11" x14ac:dyDescent="0.3">
      <c r="F867" s="63">
        <v>862</v>
      </c>
      <c r="G867" s="66">
        <v>0.93303738514972279</v>
      </c>
      <c r="H867" s="67">
        <v>1108.9851803809909</v>
      </c>
      <c r="I867" s="66">
        <v>0.94453231149699057</v>
      </c>
      <c r="J867" s="66">
        <v>1.6344397348770996</v>
      </c>
      <c r="K867" s="68">
        <v>-2.4012356199897451</v>
      </c>
    </row>
    <row r="868" spans="6:11" x14ac:dyDescent="0.3">
      <c r="F868" s="63">
        <v>863</v>
      </c>
      <c r="G868" s="66">
        <v>0.88086902327834482</v>
      </c>
      <c r="H868" s="67">
        <v>1318.1165027109357</v>
      </c>
      <c r="I868" s="66">
        <v>0.95828664930743401</v>
      </c>
      <c r="J868" s="66">
        <v>1.5113405485093596</v>
      </c>
      <c r="K868" s="68">
        <v>7.3886126707010638</v>
      </c>
    </row>
    <row r="869" spans="6:11" x14ac:dyDescent="0.3">
      <c r="F869" s="63">
        <v>864</v>
      </c>
      <c r="G869" s="66">
        <v>0.91794727840137635</v>
      </c>
      <c r="H869" s="67">
        <v>1122.5090341027164</v>
      </c>
      <c r="I869" s="66">
        <v>0.93624118703041637</v>
      </c>
      <c r="J869" s="66">
        <v>1.9781527703498449</v>
      </c>
      <c r="K869" s="68">
        <v>11.95757279024855</v>
      </c>
    </row>
    <row r="870" spans="6:11" x14ac:dyDescent="0.3">
      <c r="F870" s="63">
        <v>865</v>
      </c>
      <c r="G870" s="66">
        <v>0.92191655715661991</v>
      </c>
      <c r="H870" s="67">
        <v>1129.2820062511669</v>
      </c>
      <c r="I870" s="66">
        <v>1.1230864256550084</v>
      </c>
      <c r="J870" s="66">
        <v>1.6552209783246459</v>
      </c>
      <c r="K870" s="68">
        <v>0.20943034762024879</v>
      </c>
    </row>
    <row r="871" spans="6:11" x14ac:dyDescent="0.3">
      <c r="F871" s="63">
        <v>866</v>
      </c>
      <c r="G871" s="66">
        <v>0.92418159522549725</v>
      </c>
      <c r="H871" s="67">
        <v>1004.8994006848193</v>
      </c>
      <c r="I871" s="66">
        <v>0.85218121828057247</v>
      </c>
      <c r="J871" s="66">
        <v>1.6856938040130487</v>
      </c>
      <c r="K871" s="68">
        <v>-5.1729412740861402</v>
      </c>
    </row>
    <row r="872" spans="6:11" x14ac:dyDescent="0.3">
      <c r="F872" s="63">
        <v>867</v>
      </c>
      <c r="G872" s="66">
        <v>0.8950883824761704</v>
      </c>
      <c r="H872" s="67">
        <v>1132.5912236372301</v>
      </c>
      <c r="I872" s="66">
        <v>0.91422452987175351</v>
      </c>
      <c r="J872" s="66">
        <v>1.6868264606767001</v>
      </c>
      <c r="K872" s="68">
        <v>3.3120497786069811</v>
      </c>
    </row>
    <row r="873" spans="6:11" x14ac:dyDescent="0.3">
      <c r="F873" s="63">
        <v>868</v>
      </c>
      <c r="G873" s="66">
        <v>0.9489608072741349</v>
      </c>
      <c r="H873" s="67">
        <v>1489.0938383307021</v>
      </c>
      <c r="I873" s="66">
        <v>1.12265665152094</v>
      </c>
      <c r="J873" s="66">
        <v>1.445312387917487</v>
      </c>
      <c r="K873" s="68">
        <v>8.8875941956166624</v>
      </c>
    </row>
    <row r="874" spans="6:11" x14ac:dyDescent="0.3">
      <c r="F874" s="63">
        <v>869</v>
      </c>
      <c r="G874" s="66">
        <v>0.92535509731127019</v>
      </c>
      <c r="H874" s="67">
        <v>1300.6663012952163</v>
      </c>
      <c r="I874" s="66">
        <v>0.88076887685712502</v>
      </c>
      <c r="J874" s="66">
        <v>1.6934759894390705</v>
      </c>
      <c r="K874" s="68">
        <v>10.154572159948684</v>
      </c>
    </row>
    <row r="875" spans="6:11" x14ac:dyDescent="0.3">
      <c r="F875" s="63">
        <v>870</v>
      </c>
      <c r="G875" s="66">
        <v>0.93234939599173494</v>
      </c>
      <c r="H875" s="67">
        <v>1084.2198754153653</v>
      </c>
      <c r="I875" s="66">
        <v>1.0081706990923673</v>
      </c>
      <c r="J875" s="66">
        <v>1.6482112114872289</v>
      </c>
      <c r="K875" s="68">
        <v>-3.404673231340237</v>
      </c>
    </row>
    <row r="876" spans="6:11" x14ac:dyDescent="0.3">
      <c r="F876" s="63">
        <v>871</v>
      </c>
      <c r="G876" s="66">
        <v>0.91681148058580964</v>
      </c>
      <c r="H876" s="67">
        <v>1257.4772181903015</v>
      </c>
      <c r="I876" s="66">
        <v>1.099691311389881</v>
      </c>
      <c r="J876" s="66">
        <v>1.6701446313249768</v>
      </c>
      <c r="K876" s="68">
        <v>9.5108661658659432</v>
      </c>
    </row>
    <row r="877" spans="6:11" x14ac:dyDescent="0.3">
      <c r="F877" s="63">
        <v>872</v>
      </c>
      <c r="G877" s="66">
        <v>0.93583146609480916</v>
      </c>
      <c r="H877" s="67">
        <v>996.07611724361084</v>
      </c>
      <c r="I877" s="66">
        <v>1.0259580627294342</v>
      </c>
      <c r="J877" s="66">
        <v>1.5995478547457174</v>
      </c>
      <c r="K877" s="68">
        <v>-10.52916601696343</v>
      </c>
    </row>
    <row r="878" spans="6:11" x14ac:dyDescent="0.3">
      <c r="F878" s="63">
        <v>873</v>
      </c>
      <c r="G878" s="66">
        <v>0.9400580600333579</v>
      </c>
      <c r="H878" s="67">
        <v>1262.9807951183359</v>
      </c>
      <c r="I878" s="66">
        <v>1.0166113940365868</v>
      </c>
      <c r="J878" s="66">
        <v>1.6822970339208312</v>
      </c>
      <c r="K878" s="68">
        <v>7.7940628375615999</v>
      </c>
    </row>
    <row r="879" spans="6:11" x14ac:dyDescent="0.3">
      <c r="F879" s="63">
        <v>874</v>
      </c>
      <c r="G879" s="66">
        <v>0.92073047869640678</v>
      </c>
      <c r="H879" s="67">
        <v>1236.3015264867076</v>
      </c>
      <c r="I879" s="66">
        <v>1.0727367539015153</v>
      </c>
      <c r="J879" s="66">
        <v>1.5903878936814462</v>
      </c>
      <c r="K879" s="68">
        <v>3.9231445320342928</v>
      </c>
    </row>
    <row r="880" spans="6:11" x14ac:dyDescent="0.3">
      <c r="F880" s="63">
        <v>875</v>
      </c>
      <c r="G880" s="66">
        <v>0.939723829474857</v>
      </c>
      <c r="H880" s="67">
        <v>1192.5495949727651</v>
      </c>
      <c r="I880" s="66">
        <v>1.1540477356896186</v>
      </c>
      <c r="J880" s="66">
        <v>1.600121600518521</v>
      </c>
      <c r="K880" s="68">
        <v>0.33003593314363061</v>
      </c>
    </row>
    <row r="881" spans="6:11" x14ac:dyDescent="0.3">
      <c r="F881" s="63">
        <v>876</v>
      </c>
      <c r="G881" s="66">
        <v>0.94205008187833628</v>
      </c>
      <c r="H881" s="67">
        <v>1258.289001314389</v>
      </c>
      <c r="I881" s="66">
        <v>1.1333503820806574</v>
      </c>
      <c r="J881" s="66">
        <v>1.7526154019109905</v>
      </c>
      <c r="K881" s="68">
        <v>11.6320160042997</v>
      </c>
    </row>
    <row r="882" spans="6:11" x14ac:dyDescent="0.3">
      <c r="F882" s="63">
        <v>877</v>
      </c>
      <c r="G882" s="66">
        <v>0.89844137210264496</v>
      </c>
      <c r="H882" s="67">
        <v>1398.732333250437</v>
      </c>
      <c r="I882" s="66">
        <v>1.0726513635655277</v>
      </c>
      <c r="J882" s="66">
        <v>1.6150370841070003</v>
      </c>
      <c r="K882" s="68">
        <v>16.989161167000042</v>
      </c>
    </row>
    <row r="883" spans="6:11" x14ac:dyDescent="0.3">
      <c r="F883" s="63">
        <v>878</v>
      </c>
      <c r="G883" s="66">
        <v>0.91431977673983367</v>
      </c>
      <c r="H883" s="67">
        <v>1069.4632705958393</v>
      </c>
      <c r="I883" s="66">
        <v>0.95109616576793088</v>
      </c>
      <c r="J883" s="66">
        <v>1.6808376252399577</v>
      </c>
      <c r="K883" s="68">
        <v>-1.7026740552147255</v>
      </c>
    </row>
    <row r="884" spans="6:11" x14ac:dyDescent="0.3">
      <c r="F884" s="63">
        <v>879</v>
      </c>
      <c r="G884" s="66">
        <v>0.95018160601833968</v>
      </c>
      <c r="H884" s="67">
        <v>1155.9916903574472</v>
      </c>
      <c r="I884" s="66">
        <v>1.1506944118172764</v>
      </c>
      <c r="J884" s="66">
        <v>1.7685232226296532</v>
      </c>
      <c r="K884" s="68">
        <v>4.8042280903043002</v>
      </c>
    </row>
    <row r="885" spans="6:11" x14ac:dyDescent="0.3">
      <c r="F885" s="63">
        <v>880</v>
      </c>
      <c r="G885" s="66">
        <v>0.89092281881613311</v>
      </c>
      <c r="H885" s="67">
        <v>1356.5998087433954</v>
      </c>
      <c r="I885" s="66">
        <v>0.88665800327190192</v>
      </c>
      <c r="J885" s="66">
        <v>1.794301528374844</v>
      </c>
      <c r="K885" s="68">
        <v>20.252256418770866</v>
      </c>
    </row>
    <row r="886" spans="6:11" x14ac:dyDescent="0.3">
      <c r="F886" s="63">
        <v>881</v>
      </c>
      <c r="G886" s="66">
        <v>0.89581743748955989</v>
      </c>
      <c r="H886" s="67">
        <v>1213.3474353875679</v>
      </c>
      <c r="I886" s="66">
        <v>0.97795719597728292</v>
      </c>
      <c r="J886" s="66">
        <v>1.6985429310190128</v>
      </c>
      <c r="K886" s="68">
        <v>8.7684970976811503</v>
      </c>
    </row>
    <row r="887" spans="6:11" x14ac:dyDescent="0.3">
      <c r="F887" s="63">
        <v>882</v>
      </c>
      <c r="G887" s="66">
        <v>0.93468584060476634</v>
      </c>
      <c r="H887" s="67">
        <v>1237.905010338593</v>
      </c>
      <c r="I887" s="66">
        <v>0.9883729510996786</v>
      </c>
      <c r="J887" s="66">
        <v>1.6743389427202198</v>
      </c>
      <c r="K887" s="68">
        <v>6.2212723297202137</v>
      </c>
    </row>
    <row r="888" spans="6:11" x14ac:dyDescent="0.3">
      <c r="F888" s="63">
        <v>883</v>
      </c>
      <c r="G888" s="66">
        <v>0.9198170721036828</v>
      </c>
      <c r="H888" s="67">
        <v>1182.9631299348703</v>
      </c>
      <c r="I888" s="66">
        <v>1.1344660722094022</v>
      </c>
      <c r="J888" s="66">
        <v>1.7513345978674997</v>
      </c>
      <c r="K888" s="68">
        <v>8.4122689757665388</v>
      </c>
    </row>
    <row r="889" spans="6:11" x14ac:dyDescent="0.3">
      <c r="F889" s="63">
        <v>884</v>
      </c>
      <c r="G889" s="66">
        <v>0.90600151606867785</v>
      </c>
      <c r="H889" s="67">
        <v>1186.5679414753133</v>
      </c>
      <c r="I889" s="66">
        <v>0.82170335017977381</v>
      </c>
      <c r="J889" s="66">
        <v>1.6544694675973108</v>
      </c>
      <c r="K889" s="68">
        <v>3.8330536373500528</v>
      </c>
    </row>
    <row r="890" spans="6:11" x14ac:dyDescent="0.3">
      <c r="F890" s="63">
        <v>885</v>
      </c>
      <c r="G890" s="66">
        <v>0.91920318841120663</v>
      </c>
      <c r="H890" s="67">
        <v>1070.813241439168</v>
      </c>
      <c r="I890" s="66">
        <v>1.0451510577881238</v>
      </c>
      <c r="J890" s="66">
        <v>1.5915297356802312</v>
      </c>
      <c r="K890" s="68">
        <v>-5.6350017973080799</v>
      </c>
    </row>
    <row r="891" spans="6:11" x14ac:dyDescent="0.3">
      <c r="F891" s="63">
        <v>886</v>
      </c>
      <c r="G891" s="66">
        <v>0.93475488727100076</v>
      </c>
      <c r="H891" s="67">
        <v>1109.1292006935323</v>
      </c>
      <c r="I891" s="66">
        <v>0.89916327287096598</v>
      </c>
      <c r="J891" s="66">
        <v>1.8662818127580854</v>
      </c>
      <c r="K891" s="68">
        <v>5.5707384094205867</v>
      </c>
    </row>
    <row r="892" spans="6:11" x14ac:dyDescent="0.3">
      <c r="F892" s="63">
        <v>887</v>
      </c>
      <c r="G892" s="66">
        <v>0.92519390835845361</v>
      </c>
      <c r="H892" s="67">
        <v>1276.0218146611237</v>
      </c>
      <c r="I892" s="66">
        <v>1.021375435974903</v>
      </c>
      <c r="J892" s="66">
        <v>1.7838472911443497</v>
      </c>
      <c r="K892" s="68">
        <v>14.400884360591597</v>
      </c>
    </row>
    <row r="893" spans="6:11" x14ac:dyDescent="0.3">
      <c r="F893" s="63">
        <v>888</v>
      </c>
      <c r="G893" s="66">
        <v>0.91171570842487959</v>
      </c>
      <c r="H893" s="67">
        <v>1271.354022931873</v>
      </c>
      <c r="I893" s="66">
        <v>1.1511261170495355</v>
      </c>
      <c r="J893" s="66">
        <v>1.6694253484250672</v>
      </c>
      <c r="K893" s="68">
        <v>11.333235963203236</v>
      </c>
    </row>
    <row r="894" spans="6:11" x14ac:dyDescent="0.3">
      <c r="F894" s="63">
        <v>889</v>
      </c>
      <c r="G894" s="66">
        <v>0.92535327657157995</v>
      </c>
      <c r="H894" s="67">
        <v>1048.8027259270109</v>
      </c>
      <c r="I894" s="66">
        <v>1.1214983515811818</v>
      </c>
      <c r="J894" s="66">
        <v>1.5235475243819945</v>
      </c>
      <c r="K894" s="68">
        <v>-10.634166110101498</v>
      </c>
    </row>
    <row r="895" spans="6:11" x14ac:dyDescent="0.3">
      <c r="F895" s="63">
        <v>890</v>
      </c>
      <c r="G895" s="66">
        <v>0.92401087012344196</v>
      </c>
      <c r="H895" s="67">
        <v>1274.6292750307996</v>
      </c>
      <c r="I895" s="66">
        <v>1.0073596201749428</v>
      </c>
      <c r="J895" s="66">
        <v>1.8655862153064851</v>
      </c>
      <c r="K895" s="68">
        <v>17.870051903856972</v>
      </c>
    </row>
    <row r="896" spans="6:11" x14ac:dyDescent="0.3">
      <c r="F896" s="63">
        <v>891</v>
      </c>
      <c r="G896" s="66">
        <v>0.94270171353887633</v>
      </c>
      <c r="H896" s="67">
        <v>1182.4342758072582</v>
      </c>
      <c r="I896" s="66">
        <v>0.9823825099957062</v>
      </c>
      <c r="J896" s="66">
        <v>1.6390446513868231</v>
      </c>
      <c r="K896" s="68">
        <v>1.0780457014000193</v>
      </c>
    </row>
    <row r="897" spans="6:11" x14ac:dyDescent="0.3">
      <c r="F897" s="63">
        <v>892</v>
      </c>
      <c r="G897" s="66">
        <v>0.91291555664312873</v>
      </c>
      <c r="H897" s="67">
        <v>1035.8369762773318</v>
      </c>
      <c r="I897" s="66">
        <v>0.90087578578553251</v>
      </c>
      <c r="J897" s="66">
        <v>1.6522695121645063</v>
      </c>
      <c r="K897" s="68">
        <v>-4.25723691257482</v>
      </c>
    </row>
    <row r="898" spans="6:11" x14ac:dyDescent="0.3">
      <c r="F898" s="63">
        <v>893</v>
      </c>
      <c r="G898" s="66">
        <v>0.92334330721846747</v>
      </c>
      <c r="H898" s="67">
        <v>1141.5639525385025</v>
      </c>
      <c r="I898" s="66">
        <v>1.1251964198759428</v>
      </c>
      <c r="J898" s="66">
        <v>1.610829511130234</v>
      </c>
      <c r="K898" s="68">
        <v>-1.0924599807296544</v>
      </c>
    </row>
    <row r="899" spans="6:11" x14ac:dyDescent="0.3">
      <c r="F899" s="63">
        <v>894</v>
      </c>
      <c r="G899" s="66">
        <v>0.91292568041641253</v>
      </c>
      <c r="H899" s="67">
        <v>1119.1928065381094</v>
      </c>
      <c r="I899" s="66">
        <v>1.0226224143473552</v>
      </c>
      <c r="J899" s="66">
        <v>1.372421643439836</v>
      </c>
      <c r="K899" s="68">
        <v>-11.152887409681425</v>
      </c>
    </row>
    <row r="900" spans="6:11" x14ac:dyDescent="0.3">
      <c r="F900" s="63">
        <v>895</v>
      </c>
      <c r="G900" s="66">
        <v>0.95928641818515969</v>
      </c>
      <c r="H900" s="67">
        <v>1207.6372210494137</v>
      </c>
      <c r="I900" s="66">
        <v>1.0459244839733235</v>
      </c>
      <c r="J900" s="66">
        <v>1.8147775159184418</v>
      </c>
      <c r="K900" s="68">
        <v>8.839923242847636</v>
      </c>
    </row>
    <row r="901" spans="6:11" x14ac:dyDescent="0.3">
      <c r="F901" s="63">
        <v>896</v>
      </c>
      <c r="G901" s="66">
        <v>0.91525020119910361</v>
      </c>
      <c r="H901" s="67">
        <v>1272.8254116932856</v>
      </c>
      <c r="I901" s="66">
        <v>1.1194740114906259</v>
      </c>
      <c r="J901" s="66">
        <v>1.6303952739043623</v>
      </c>
      <c r="K901" s="68">
        <v>8.8410489431517725</v>
      </c>
    </row>
    <row r="902" spans="6:11" x14ac:dyDescent="0.3">
      <c r="F902" s="63">
        <v>897</v>
      </c>
      <c r="G902" s="66">
        <v>0.9436701667049161</v>
      </c>
      <c r="H902" s="67">
        <v>1340.2662278134908</v>
      </c>
      <c r="I902" s="66">
        <v>1.0393033953565702</v>
      </c>
      <c r="J902" s="66">
        <v>1.7684134189375129</v>
      </c>
      <c r="K902" s="68">
        <v>16.36958071577914</v>
      </c>
    </row>
    <row r="903" spans="6:11" x14ac:dyDescent="0.3">
      <c r="F903" s="63">
        <v>898</v>
      </c>
      <c r="G903" s="66">
        <v>0.941654743660855</v>
      </c>
      <c r="H903" s="67">
        <v>1109.9487769995876</v>
      </c>
      <c r="I903" s="66">
        <v>0.96101679242182703</v>
      </c>
      <c r="J903" s="66">
        <v>1.8174904103365168</v>
      </c>
      <c r="K903" s="68">
        <v>3.7258441034170913</v>
      </c>
    </row>
    <row r="904" spans="6:11" x14ac:dyDescent="0.3">
      <c r="F904" s="63">
        <v>899</v>
      </c>
      <c r="G904" s="66">
        <v>0.95240140784361682</v>
      </c>
      <c r="H904" s="67">
        <v>1200.4231275151856</v>
      </c>
      <c r="I904" s="66">
        <v>0.81620260495796182</v>
      </c>
      <c r="J904" s="66">
        <v>1.5829092383170398</v>
      </c>
      <c r="K904" s="68">
        <v>-0.69806205536217991</v>
      </c>
    </row>
    <row r="905" spans="6:11" x14ac:dyDescent="0.3">
      <c r="F905" s="63">
        <v>900</v>
      </c>
      <c r="G905" s="66">
        <v>0.95187699077612742</v>
      </c>
      <c r="H905" s="67">
        <v>1250.8983839054267</v>
      </c>
      <c r="I905" s="66">
        <v>1.1288349023455881</v>
      </c>
      <c r="J905" s="66">
        <v>1.661460118220085</v>
      </c>
      <c r="K905" s="68">
        <v>5.8671588133600654</v>
      </c>
    </row>
    <row r="906" spans="6:11" x14ac:dyDescent="0.3">
      <c r="F906" s="63">
        <v>901</v>
      </c>
      <c r="G906" s="66">
        <v>0.95441216549796726</v>
      </c>
      <c r="H906" s="67">
        <v>1345.6441198796849</v>
      </c>
      <c r="I906" s="66">
        <v>1.0878878545874686</v>
      </c>
      <c r="J906" s="66">
        <v>1.5854727832573678</v>
      </c>
      <c r="K906" s="68">
        <v>7.4730939200696502</v>
      </c>
    </row>
    <row r="907" spans="6:11" x14ac:dyDescent="0.3">
      <c r="F907" s="63">
        <v>902</v>
      </c>
      <c r="G907" s="66">
        <v>0.93461390646948328</v>
      </c>
      <c r="H907" s="67">
        <v>1219.6722572978772</v>
      </c>
      <c r="I907" s="66">
        <v>1.2766763208252052</v>
      </c>
      <c r="J907" s="66">
        <v>1.652901902394138</v>
      </c>
      <c r="K907" s="68">
        <v>5.5540025145233276</v>
      </c>
    </row>
    <row r="908" spans="6:11" x14ac:dyDescent="0.3">
      <c r="F908" s="63">
        <v>903</v>
      </c>
      <c r="G908" s="66">
        <v>0.91635560689663931</v>
      </c>
      <c r="H908" s="67">
        <v>1173.6154132495135</v>
      </c>
      <c r="I908" s="66">
        <v>1.0364485222590534</v>
      </c>
      <c r="J908" s="66">
        <v>1.5278706792897183</v>
      </c>
      <c r="K908" s="68">
        <v>-2.1632628306645305</v>
      </c>
    </row>
    <row r="909" spans="6:11" x14ac:dyDescent="0.3">
      <c r="F909" s="63">
        <v>904</v>
      </c>
      <c r="G909" s="66">
        <v>0.91462313796697903</v>
      </c>
      <c r="H909" s="67">
        <v>1328.3756204763706</v>
      </c>
      <c r="I909" s="66">
        <v>1.0449833181574544</v>
      </c>
      <c r="J909" s="66">
        <v>1.5033003671956975</v>
      </c>
      <c r="K909" s="68">
        <v>5.4302145171059371</v>
      </c>
    </row>
    <row r="910" spans="6:11" x14ac:dyDescent="0.3">
      <c r="F910" s="63">
        <v>905</v>
      </c>
      <c r="G910" s="66">
        <v>0.93051229893465726</v>
      </c>
      <c r="H910" s="67">
        <v>1286.8800926575793</v>
      </c>
      <c r="I910" s="66">
        <v>1.1392054538379608</v>
      </c>
      <c r="J910" s="66">
        <v>1.7017157682082591</v>
      </c>
      <c r="K910" s="68">
        <v>12.149366098320648</v>
      </c>
    </row>
    <row r="911" spans="6:11" x14ac:dyDescent="0.3">
      <c r="F911" s="63">
        <v>906</v>
      </c>
      <c r="G911" s="66">
        <v>0.94001904118945834</v>
      </c>
      <c r="H911" s="67">
        <v>1230.9431454103983</v>
      </c>
      <c r="I911" s="66">
        <v>1.0125788520854835</v>
      </c>
      <c r="J911" s="66">
        <v>1.6929909610345244</v>
      </c>
      <c r="K911" s="68">
        <v>6.3555102031378672</v>
      </c>
    </row>
    <row r="912" spans="6:11" x14ac:dyDescent="0.3">
      <c r="F912" s="63">
        <v>907</v>
      </c>
      <c r="G912" s="66">
        <v>0.9469710342261749</v>
      </c>
      <c r="H912" s="67">
        <v>1247.5653237338854</v>
      </c>
      <c r="I912" s="66">
        <v>0.98312451451801564</v>
      </c>
      <c r="J912" s="66">
        <v>1.7681578449034301</v>
      </c>
      <c r="K912" s="68">
        <v>9.7255664084244362</v>
      </c>
    </row>
    <row r="913" spans="6:11" x14ac:dyDescent="0.3">
      <c r="F913" s="63">
        <v>908</v>
      </c>
      <c r="G913" s="66">
        <v>0.9173606448121393</v>
      </c>
      <c r="H913" s="67">
        <v>1176.7607278573848</v>
      </c>
      <c r="I913" s="66">
        <v>1.0615435393808468</v>
      </c>
      <c r="J913" s="66">
        <v>1.6625257903248929</v>
      </c>
      <c r="K913" s="68">
        <v>3.78519214633365</v>
      </c>
    </row>
    <row r="914" spans="6:11" x14ac:dyDescent="0.3">
      <c r="F914" s="63">
        <v>909</v>
      </c>
      <c r="G914" s="66">
        <v>0.93155035023016952</v>
      </c>
      <c r="H914" s="67">
        <v>1013.2869515665489</v>
      </c>
      <c r="I914" s="66">
        <v>1.0244351694264424</v>
      </c>
      <c r="J914" s="66">
        <v>1.7313678325209014</v>
      </c>
      <c r="K914" s="68">
        <v>-4.5598717302510217</v>
      </c>
    </row>
    <row r="915" spans="6:11" x14ac:dyDescent="0.3">
      <c r="F915" s="63">
        <v>910</v>
      </c>
      <c r="G915" s="66">
        <v>0.94565572000831755</v>
      </c>
      <c r="H915" s="67">
        <v>1145.6899108813213</v>
      </c>
      <c r="I915" s="66">
        <v>1.0252757451976331</v>
      </c>
      <c r="J915" s="66">
        <v>1.5391825570835145</v>
      </c>
      <c r="K915" s="68">
        <v>-5.1740024816765491</v>
      </c>
    </row>
    <row r="916" spans="6:11" x14ac:dyDescent="0.3">
      <c r="F916" s="63">
        <v>911</v>
      </c>
      <c r="G916" s="66">
        <v>0.90863190036660135</v>
      </c>
      <c r="H916" s="67">
        <v>1182.4515752286393</v>
      </c>
      <c r="I916" s="66">
        <v>0.86299914481473716</v>
      </c>
      <c r="J916" s="66">
        <v>1.7229081677683642</v>
      </c>
      <c r="K916" s="68">
        <v>6.114828713511832</v>
      </c>
    </row>
    <row r="917" spans="6:11" x14ac:dyDescent="0.3">
      <c r="F917" s="63">
        <v>912</v>
      </c>
      <c r="G917" s="66">
        <v>0.93554938276451605</v>
      </c>
      <c r="H917" s="67">
        <v>1226.310649177201</v>
      </c>
      <c r="I917" s="66">
        <v>1.0021641946517932</v>
      </c>
      <c r="J917" s="66">
        <v>1.6096272106374545</v>
      </c>
      <c r="K917" s="68">
        <v>2.8405088950943576</v>
      </c>
    </row>
    <row r="918" spans="6:11" x14ac:dyDescent="0.3">
      <c r="F918" s="63">
        <v>913</v>
      </c>
      <c r="G918" s="66">
        <v>0.91546645852875208</v>
      </c>
      <c r="H918" s="67">
        <v>1245.9448206092015</v>
      </c>
      <c r="I918" s="66">
        <v>0.92157432168149089</v>
      </c>
      <c r="J918" s="66">
        <v>1.8126558451217951</v>
      </c>
      <c r="K918" s="68">
        <v>13.193537711099454</v>
      </c>
    </row>
    <row r="919" spans="6:11" x14ac:dyDescent="0.3">
      <c r="F919" s="63">
        <v>914</v>
      </c>
      <c r="G919" s="66">
        <v>0.92379234089675566</v>
      </c>
      <c r="H919" s="67">
        <v>1378.0516419845146</v>
      </c>
      <c r="I919" s="66">
        <v>0.97899813671147973</v>
      </c>
      <c r="J919" s="66">
        <v>1.6480573986089473</v>
      </c>
      <c r="K919" s="68">
        <v>13.746430154922656</v>
      </c>
    </row>
    <row r="920" spans="6:11" x14ac:dyDescent="0.3">
      <c r="F920" s="63">
        <v>915</v>
      </c>
      <c r="G920" s="66">
        <v>0.93048791292929434</v>
      </c>
      <c r="H920" s="67">
        <v>1302.1545992462311</v>
      </c>
      <c r="I920" s="66">
        <v>1.0314772273426103</v>
      </c>
      <c r="J920" s="66">
        <v>1.6289316092736512</v>
      </c>
      <c r="K920" s="68">
        <v>8.5510646667445371</v>
      </c>
    </row>
    <row r="921" spans="6:11" x14ac:dyDescent="0.3">
      <c r="F921" s="63">
        <v>916</v>
      </c>
      <c r="G921" s="66">
        <v>0.90922564368505487</v>
      </c>
      <c r="H921" s="67">
        <v>1216.6126092698125</v>
      </c>
      <c r="I921" s="66">
        <v>0.97012398327084459</v>
      </c>
      <c r="J921" s="66">
        <v>1.7527335471141914</v>
      </c>
      <c r="K921" s="68">
        <v>10.091972301940933</v>
      </c>
    </row>
    <row r="922" spans="6:11" x14ac:dyDescent="0.3">
      <c r="F922" s="63">
        <v>917</v>
      </c>
      <c r="G922" s="66">
        <v>0.91669017894470017</v>
      </c>
      <c r="H922" s="67">
        <v>1162.6980764159848</v>
      </c>
      <c r="I922" s="66">
        <v>1.0349698310669677</v>
      </c>
      <c r="J922" s="66">
        <v>1.5900569678367766</v>
      </c>
      <c r="K922" s="68">
        <v>-0.16485475046913325</v>
      </c>
    </row>
    <row r="923" spans="6:11" x14ac:dyDescent="0.3">
      <c r="F923" s="63">
        <v>918</v>
      </c>
      <c r="G923" s="66">
        <v>0.92045649141567065</v>
      </c>
      <c r="H923" s="67">
        <v>1151.0840880325065</v>
      </c>
      <c r="I923" s="66">
        <v>0.97441412872337574</v>
      </c>
      <c r="J923" s="66">
        <v>1.7251064816141948</v>
      </c>
      <c r="K923" s="68">
        <v>4.2486551002115087</v>
      </c>
    </row>
    <row r="924" spans="6:11" x14ac:dyDescent="0.3">
      <c r="F924" s="63">
        <v>919</v>
      </c>
      <c r="G924" s="66">
        <v>0.91928486021980482</v>
      </c>
      <c r="H924" s="67">
        <v>1217.3391098943737</v>
      </c>
      <c r="I924" s="66">
        <v>1.0013213652137469</v>
      </c>
      <c r="J924" s="66">
        <v>1.5864769222418029</v>
      </c>
      <c r="K924" s="68">
        <v>2.5472351158248783</v>
      </c>
    </row>
    <row r="925" spans="6:11" x14ac:dyDescent="0.3">
      <c r="F925" s="63">
        <v>920</v>
      </c>
      <c r="G925" s="66">
        <v>0.93077065869505859</v>
      </c>
      <c r="H925" s="67">
        <v>1279.8437304649501</v>
      </c>
      <c r="I925" s="66">
        <v>1.0548634679346944</v>
      </c>
      <c r="J925" s="66">
        <v>1.738402667276586</v>
      </c>
      <c r="K925" s="68">
        <v>12.502280044340118</v>
      </c>
    </row>
    <row r="926" spans="6:11" x14ac:dyDescent="0.3">
      <c r="F926" s="63">
        <v>921</v>
      </c>
      <c r="G926" s="66">
        <v>0.9233250034881918</v>
      </c>
      <c r="H926" s="67">
        <v>1196.2756501359202</v>
      </c>
      <c r="I926" s="66">
        <v>0.80454205627011854</v>
      </c>
      <c r="J926" s="66">
        <v>1.5707748384583238</v>
      </c>
      <c r="K926" s="68">
        <v>0.34648887039659915</v>
      </c>
    </row>
    <row r="927" spans="6:11" x14ac:dyDescent="0.3">
      <c r="F927" s="63">
        <v>922</v>
      </c>
      <c r="G927" s="66">
        <v>0.95007394880171891</v>
      </c>
      <c r="H927" s="67">
        <v>1188.258024958961</v>
      </c>
      <c r="I927" s="66">
        <v>1.0851161460009751</v>
      </c>
      <c r="J927" s="66">
        <v>1.8678202912854722</v>
      </c>
      <c r="K927" s="68">
        <v>10.967035837795361</v>
      </c>
    </row>
    <row r="928" spans="6:11" x14ac:dyDescent="0.3">
      <c r="F928" s="63">
        <v>923</v>
      </c>
      <c r="G928" s="66">
        <v>0.91815245021355274</v>
      </c>
      <c r="H928" s="67">
        <v>1155.8659192553212</v>
      </c>
      <c r="I928" s="66">
        <v>1.107662209805327</v>
      </c>
      <c r="J928" s="66">
        <v>1.5063872082848877</v>
      </c>
      <c r="K928" s="68">
        <v>-4.4632841415417044</v>
      </c>
    </row>
    <row r="929" spans="6:11" x14ac:dyDescent="0.3">
      <c r="F929" s="63">
        <v>924</v>
      </c>
      <c r="G929" s="66">
        <v>0.88129297958262209</v>
      </c>
      <c r="H929" s="67">
        <v>1101.7432521642604</v>
      </c>
      <c r="I929" s="66">
        <v>0.77876512809883314</v>
      </c>
      <c r="J929" s="66">
        <v>1.717457807500534</v>
      </c>
      <c r="K929" s="68">
        <v>3.1383034115029576</v>
      </c>
    </row>
    <row r="930" spans="6:11" x14ac:dyDescent="0.3">
      <c r="F930" s="63">
        <v>925</v>
      </c>
      <c r="G930" s="66">
        <v>0.89727795197787319</v>
      </c>
      <c r="H930" s="67">
        <v>1168.4558297229707</v>
      </c>
      <c r="I930" s="66">
        <v>1.0698285340671296</v>
      </c>
      <c r="J930" s="66">
        <v>1.7535527946918139</v>
      </c>
      <c r="K930" s="68">
        <v>9.0044308514569398</v>
      </c>
    </row>
    <row r="931" spans="6:11" x14ac:dyDescent="0.3">
      <c r="F931" s="63">
        <v>926</v>
      </c>
      <c r="G931" s="66">
        <v>0.89483822716977324</v>
      </c>
      <c r="H931" s="67">
        <v>1267.1790468740151</v>
      </c>
      <c r="I931" s="66">
        <v>0.91266545989538306</v>
      </c>
      <c r="J931" s="66">
        <v>1.7009267253338298</v>
      </c>
      <c r="K931" s="68">
        <v>11.35428303219866</v>
      </c>
    </row>
    <row r="932" spans="6:11" x14ac:dyDescent="0.3">
      <c r="F932" s="63">
        <v>927</v>
      </c>
      <c r="G932" s="66">
        <v>0.89341316481445565</v>
      </c>
      <c r="H932" s="67">
        <v>1379.1428431382071</v>
      </c>
      <c r="I932" s="66">
        <v>0.97547074786524568</v>
      </c>
      <c r="J932" s="66">
        <v>1.858231223686273</v>
      </c>
      <c r="K932" s="68">
        <v>26.556927996373446</v>
      </c>
    </row>
    <row r="933" spans="6:11" x14ac:dyDescent="0.3">
      <c r="F933" s="63">
        <v>928</v>
      </c>
      <c r="G933" s="66">
        <v>0.90909231637826071</v>
      </c>
      <c r="H933" s="67">
        <v>1145.4681615314419</v>
      </c>
      <c r="I933" s="66">
        <v>1.1028846154193077</v>
      </c>
      <c r="J933" s="66">
        <v>1.7296422855777176</v>
      </c>
      <c r="K933" s="68">
        <v>5.5898367255041297</v>
      </c>
    </row>
    <row r="934" spans="6:11" x14ac:dyDescent="0.3">
      <c r="F934" s="63">
        <v>929</v>
      </c>
      <c r="G934" s="66">
        <v>0.9097247169433581</v>
      </c>
      <c r="H934" s="67">
        <v>1418.2246863214641</v>
      </c>
      <c r="I934" s="66">
        <v>0.97631214485627671</v>
      </c>
      <c r="J934" s="66">
        <v>1.6956887339283564</v>
      </c>
      <c r="K934" s="68">
        <v>19.517261175969839</v>
      </c>
    </row>
    <row r="935" spans="6:11" x14ac:dyDescent="0.3">
      <c r="F935" s="63">
        <v>930</v>
      </c>
      <c r="G935" s="66">
        <v>0.93489322548294496</v>
      </c>
      <c r="H935" s="67">
        <v>1252.9579444476335</v>
      </c>
      <c r="I935" s="66">
        <v>0.83859140326521975</v>
      </c>
      <c r="J935" s="66">
        <v>1.7323638236206464</v>
      </c>
      <c r="K935" s="68">
        <v>8.0887334110074942</v>
      </c>
    </row>
    <row r="936" spans="6:11" x14ac:dyDescent="0.3">
      <c r="F936" s="63">
        <v>931</v>
      </c>
      <c r="G936" s="66">
        <v>0.94343086792217046</v>
      </c>
      <c r="H936" s="67">
        <v>1342.5247073942776</v>
      </c>
      <c r="I936" s="66">
        <v>0.91087561550021956</v>
      </c>
      <c r="J936" s="66">
        <v>1.5494338348842285</v>
      </c>
      <c r="K936" s="68">
        <v>5.3637196198010075</v>
      </c>
    </row>
    <row r="937" spans="6:11" x14ac:dyDescent="0.3">
      <c r="F937" s="63">
        <v>932</v>
      </c>
      <c r="G937" s="66">
        <v>0.89510484410129965</v>
      </c>
      <c r="H937" s="67">
        <v>1353.5293704321059</v>
      </c>
      <c r="I937" s="66">
        <v>1.0885814260519666</v>
      </c>
      <c r="J937" s="66">
        <v>1.7115479540596543</v>
      </c>
      <c r="K937" s="68">
        <v>19.822664061857566</v>
      </c>
    </row>
    <row r="938" spans="6:11" x14ac:dyDescent="0.3">
      <c r="F938" s="63">
        <v>933</v>
      </c>
      <c r="G938" s="66">
        <v>0.90296920670682268</v>
      </c>
      <c r="H938" s="67">
        <v>1297.6643215101349</v>
      </c>
      <c r="I938" s="66">
        <v>0.93349141660026425</v>
      </c>
      <c r="J938" s="66">
        <v>1.778943626635171</v>
      </c>
      <c r="K938" s="68">
        <v>16.050845734171347</v>
      </c>
    </row>
    <row r="939" spans="6:11" x14ac:dyDescent="0.3">
      <c r="F939" s="63">
        <v>934</v>
      </c>
      <c r="G939" s="66">
        <v>0.92634579195531064</v>
      </c>
      <c r="H939" s="67">
        <v>1183.3499916711244</v>
      </c>
      <c r="I939" s="66">
        <v>0.95298106294818641</v>
      </c>
      <c r="J939" s="66">
        <v>1.6477361369407562</v>
      </c>
      <c r="K939" s="68">
        <v>2.5477719012468083</v>
      </c>
    </row>
    <row r="940" spans="6:11" x14ac:dyDescent="0.3">
      <c r="F940" s="63">
        <v>935</v>
      </c>
      <c r="G940" s="66">
        <v>0.89656660185195258</v>
      </c>
      <c r="H940" s="67">
        <v>1253.692442426654</v>
      </c>
      <c r="I940" s="66">
        <v>1.1091259544482706</v>
      </c>
      <c r="J940" s="66">
        <v>1.7981613929882303</v>
      </c>
      <c r="K940" s="68">
        <v>17.568875800083532</v>
      </c>
    </row>
    <row r="941" spans="6:11" x14ac:dyDescent="0.3">
      <c r="F941" s="63">
        <v>936</v>
      </c>
      <c r="G941" s="66">
        <v>0.92059242704554667</v>
      </c>
      <c r="H941" s="67">
        <v>1029.7785931393719</v>
      </c>
      <c r="I941" s="66">
        <v>1.0704386737310676</v>
      </c>
      <c r="J941" s="66">
        <v>1.6193194289585759</v>
      </c>
      <c r="K941" s="68">
        <v>-7.2392717391159831</v>
      </c>
    </row>
    <row r="942" spans="6:11" x14ac:dyDescent="0.3">
      <c r="F942" s="63">
        <v>937</v>
      </c>
      <c r="G942" s="66">
        <v>0.93671510269035807</v>
      </c>
      <c r="H942" s="67">
        <v>1143.3285384374797</v>
      </c>
      <c r="I942" s="66">
        <v>1.2242509322101474</v>
      </c>
      <c r="J942" s="66">
        <v>1.6630367462190276</v>
      </c>
      <c r="K942" s="68">
        <v>0.31996749891912935</v>
      </c>
    </row>
    <row r="943" spans="6:11" x14ac:dyDescent="0.3">
      <c r="F943" s="63">
        <v>938</v>
      </c>
      <c r="G943" s="66">
        <v>0.88451662923369045</v>
      </c>
      <c r="H943" s="67">
        <v>1279.6449312573882</v>
      </c>
      <c r="I943" s="66">
        <v>0.82438573213392097</v>
      </c>
      <c r="J943" s="66">
        <v>1.6276611088313848</v>
      </c>
      <c r="K943" s="68">
        <v>8.8270093527821896</v>
      </c>
    </row>
    <row r="944" spans="6:11" x14ac:dyDescent="0.3">
      <c r="F944" s="63">
        <v>939</v>
      </c>
      <c r="G944" s="66">
        <v>0.92110255581940981</v>
      </c>
      <c r="H944" s="67">
        <v>1210.3189207198286</v>
      </c>
      <c r="I944" s="66">
        <v>0.94117095288797326</v>
      </c>
      <c r="J944" s="66">
        <v>1.7543521071138015</v>
      </c>
      <c r="K944" s="68">
        <v>8.5776847860613099</v>
      </c>
    </row>
    <row r="945" spans="6:11" x14ac:dyDescent="0.3">
      <c r="F945" s="63">
        <v>940</v>
      </c>
      <c r="G945" s="66">
        <v>0.92015793024198189</v>
      </c>
      <c r="H945" s="67">
        <v>1240.6093010340455</v>
      </c>
      <c r="I945" s="66">
        <v>0.79270898919644528</v>
      </c>
      <c r="J945" s="66">
        <v>1.6022088613900352</v>
      </c>
      <c r="K945" s="68">
        <v>3.5288577727129908</v>
      </c>
    </row>
    <row r="946" spans="6:11" x14ac:dyDescent="0.3">
      <c r="F946" s="63">
        <v>941</v>
      </c>
      <c r="G946" s="66">
        <v>0.91210347595065355</v>
      </c>
      <c r="H946" s="67">
        <v>1127.1592742494624</v>
      </c>
      <c r="I946" s="66">
        <v>1.0018320255183766</v>
      </c>
      <c r="J946" s="66">
        <v>1.7486938405364021</v>
      </c>
      <c r="K946" s="68">
        <v>4.4859454685925018</v>
      </c>
    </row>
    <row r="947" spans="6:11" x14ac:dyDescent="0.3">
      <c r="F947" s="63">
        <v>942</v>
      </c>
      <c r="G947" s="66">
        <v>0.8873755458756345</v>
      </c>
      <c r="H947" s="67">
        <v>1029.6631074830925</v>
      </c>
      <c r="I947" s="66">
        <v>1.017541218173234</v>
      </c>
      <c r="J947" s="66">
        <v>1.7702286840284973</v>
      </c>
      <c r="K947" s="68">
        <v>1.0583578590332121</v>
      </c>
    </row>
    <row r="948" spans="6:11" x14ac:dyDescent="0.3">
      <c r="F948" s="63">
        <v>943</v>
      </c>
      <c r="G948" s="66">
        <v>0.9258568481921452</v>
      </c>
      <c r="H948" s="67">
        <v>1266.5732518670961</v>
      </c>
      <c r="I948" s="66">
        <v>1.014659274264152</v>
      </c>
      <c r="J948" s="66">
        <v>1.7481392460588006</v>
      </c>
      <c r="K948" s="68">
        <v>12.06131122846017</v>
      </c>
    </row>
    <row r="949" spans="6:11" x14ac:dyDescent="0.3">
      <c r="F949" s="63">
        <v>944</v>
      </c>
      <c r="G949" s="66">
        <v>0.91873988147546581</v>
      </c>
      <c r="H949" s="67">
        <v>1294.7526990416184</v>
      </c>
      <c r="I949" s="66">
        <v>1.1162823550193119</v>
      </c>
      <c r="J949" s="66">
        <v>1.6300968820717106</v>
      </c>
      <c r="K949" s="68">
        <v>9.8881938156604772</v>
      </c>
    </row>
    <row r="950" spans="6:11" x14ac:dyDescent="0.3">
      <c r="F950" s="63">
        <v>945</v>
      </c>
      <c r="G950" s="66">
        <v>0.90319016776383942</v>
      </c>
      <c r="H950" s="67">
        <v>958.37164235462069</v>
      </c>
      <c r="I950" s="66">
        <v>0.97940467861823866</v>
      </c>
      <c r="J950" s="66">
        <v>1.827322889594728</v>
      </c>
      <c r="K950" s="68">
        <v>-2.6060616311234384</v>
      </c>
    </row>
    <row r="951" spans="6:11" x14ac:dyDescent="0.3">
      <c r="F951" s="63">
        <v>946</v>
      </c>
      <c r="G951" s="66">
        <v>0.91457794693635763</v>
      </c>
      <c r="H951" s="67">
        <v>1142.7169518486107</v>
      </c>
      <c r="I951" s="66">
        <v>1.2356764392264956</v>
      </c>
      <c r="J951" s="66">
        <v>1.5548774649289441</v>
      </c>
      <c r="K951" s="68">
        <v>-3.138107668813467</v>
      </c>
    </row>
    <row r="952" spans="6:11" x14ac:dyDescent="0.3">
      <c r="F952" s="63">
        <v>947</v>
      </c>
      <c r="G952" s="66">
        <v>0.90536209221659913</v>
      </c>
      <c r="H952" s="67">
        <v>1273.9230158757882</v>
      </c>
      <c r="I952" s="66">
        <v>0.91753038983050439</v>
      </c>
      <c r="J952" s="66">
        <v>1.7530706538337855</v>
      </c>
      <c r="K952" s="68">
        <v>13.127025795362876</v>
      </c>
    </row>
    <row r="953" spans="6:11" x14ac:dyDescent="0.3">
      <c r="F953" s="63">
        <v>948</v>
      </c>
      <c r="G953" s="66">
        <v>0.93058503171028906</v>
      </c>
      <c r="H953" s="67">
        <v>1175.7374358013237</v>
      </c>
      <c r="I953" s="66">
        <v>1.117552955577958</v>
      </c>
      <c r="J953" s="66">
        <v>1.828834417092652</v>
      </c>
      <c r="K953" s="68">
        <v>10.379973648175955</v>
      </c>
    </row>
    <row r="954" spans="6:11" x14ac:dyDescent="0.3">
      <c r="F954" s="63">
        <v>949</v>
      </c>
      <c r="G954" s="66">
        <v>0.86316200641965779</v>
      </c>
      <c r="H954" s="67">
        <v>1166.7924348171814</v>
      </c>
      <c r="I954" s="66">
        <v>1.0279833102278781</v>
      </c>
      <c r="J954" s="66">
        <v>1.6424899560340105</v>
      </c>
      <c r="K954" s="68">
        <v>6.561609587361418</v>
      </c>
    </row>
    <row r="955" spans="6:11" x14ac:dyDescent="0.3">
      <c r="F955" s="63">
        <v>950</v>
      </c>
      <c r="G955" s="66">
        <v>0.93130715401237263</v>
      </c>
      <c r="H955" s="67">
        <v>1325.3594234872057</v>
      </c>
      <c r="I955" s="66">
        <v>1.001241121928955</v>
      </c>
      <c r="J955" s="66">
        <v>1.4256484420774709</v>
      </c>
      <c r="K955" s="68">
        <v>0.2297643319664523</v>
      </c>
    </row>
    <row r="956" spans="6:11" x14ac:dyDescent="0.3">
      <c r="F956" s="63">
        <v>951</v>
      </c>
      <c r="G956" s="66">
        <v>0.94446769968199407</v>
      </c>
      <c r="H956" s="67">
        <v>1336.3871032837931</v>
      </c>
      <c r="I956" s="66">
        <v>0.94381838180502509</v>
      </c>
      <c r="J956" s="66">
        <v>1.6910486838196808</v>
      </c>
      <c r="K956" s="68">
        <v>11.259131772738629</v>
      </c>
    </row>
    <row r="957" spans="6:11" x14ac:dyDescent="0.3">
      <c r="F957" s="63">
        <v>952</v>
      </c>
      <c r="G957" s="66">
        <v>0.90084884210898797</v>
      </c>
      <c r="H957" s="67">
        <v>1279.2964978307862</v>
      </c>
      <c r="I957" s="66">
        <v>0.92728275549900552</v>
      </c>
      <c r="J957" s="66">
        <v>1.6853947205329864</v>
      </c>
      <c r="K957" s="68">
        <v>11.081526666510001</v>
      </c>
    </row>
    <row r="958" spans="6:11" x14ac:dyDescent="0.3">
      <c r="F958" s="63">
        <v>953</v>
      </c>
      <c r="G958" s="66">
        <v>0.92031368272955771</v>
      </c>
      <c r="H958" s="67">
        <v>1068.5945614812956</v>
      </c>
      <c r="I958" s="66">
        <v>0.92362139208865868</v>
      </c>
      <c r="J958" s="66">
        <v>1.7557457027729371</v>
      </c>
      <c r="K958" s="68">
        <v>0.50196091409680987</v>
      </c>
    </row>
    <row r="959" spans="6:11" x14ac:dyDescent="0.3">
      <c r="F959" s="63">
        <v>954</v>
      </c>
      <c r="G959" s="66">
        <v>0.8894178234464184</v>
      </c>
      <c r="H959" s="67">
        <v>1201.2224831093461</v>
      </c>
      <c r="I959" s="66">
        <v>0.74242156981956531</v>
      </c>
      <c r="J959" s="66">
        <v>1.829729241266262</v>
      </c>
      <c r="K959" s="68">
        <v>10.728166792866304</v>
      </c>
    </row>
    <row r="960" spans="6:11" x14ac:dyDescent="0.3">
      <c r="F960" s="63">
        <v>955</v>
      </c>
      <c r="G960" s="66">
        <v>0.94656296688744657</v>
      </c>
      <c r="H960" s="67">
        <v>1289.9441856384954</v>
      </c>
      <c r="I960" s="66">
        <v>0.74041349631723741</v>
      </c>
      <c r="J960" s="66">
        <v>1.7585243143066631</v>
      </c>
      <c r="K960" s="68">
        <v>8.9203909179607788</v>
      </c>
    </row>
    <row r="961" spans="6:11" x14ac:dyDescent="0.3">
      <c r="F961" s="63">
        <v>956</v>
      </c>
      <c r="G961" s="66">
        <v>0.90531846509907832</v>
      </c>
      <c r="H961" s="67">
        <v>1257.4218656471483</v>
      </c>
      <c r="I961" s="66">
        <v>0.96925453221344027</v>
      </c>
      <c r="J961" s="66">
        <v>1.85630275935072</v>
      </c>
      <c r="K961" s="68">
        <v>17.34311563944696</v>
      </c>
    </row>
    <row r="962" spans="6:11" x14ac:dyDescent="0.3">
      <c r="F962" s="63">
        <v>957</v>
      </c>
      <c r="G962" s="66">
        <v>0.90530333680186459</v>
      </c>
      <c r="H962" s="67">
        <v>1302.7947278419297</v>
      </c>
      <c r="I962" s="66">
        <v>1.1621474294002303</v>
      </c>
      <c r="J962" s="66">
        <v>1.7927544037207763</v>
      </c>
      <c r="K962" s="68">
        <v>20.855444974727959</v>
      </c>
    </row>
    <row r="963" spans="6:11" x14ac:dyDescent="0.3">
      <c r="F963" s="63">
        <v>958</v>
      </c>
      <c r="G963" s="66">
        <v>0.93126118809800351</v>
      </c>
      <c r="H963" s="67">
        <v>1173.5170366519842</v>
      </c>
      <c r="I963" s="66">
        <v>0.92524811507719817</v>
      </c>
      <c r="J963" s="66">
        <v>1.7882827794454306</v>
      </c>
      <c r="K963" s="68">
        <v>6.8940922322650628</v>
      </c>
    </row>
    <row r="964" spans="6:11" x14ac:dyDescent="0.3">
      <c r="F964" s="63">
        <v>959</v>
      </c>
      <c r="G964" s="66">
        <v>0.94557420607322928</v>
      </c>
      <c r="H964" s="67">
        <v>1034.2180938793063</v>
      </c>
      <c r="I964" s="66">
        <v>1.0610273288376066</v>
      </c>
      <c r="J964" s="66">
        <v>1.6807143056158369</v>
      </c>
      <c r="K964" s="68">
        <v>-6.2580876160560699</v>
      </c>
    </row>
    <row r="965" spans="6:11" x14ac:dyDescent="0.3">
      <c r="F965" s="63">
        <v>960</v>
      </c>
      <c r="G965" s="66">
        <v>0.90695392662775032</v>
      </c>
      <c r="H965" s="67">
        <v>1198.900994316547</v>
      </c>
      <c r="I965" s="66">
        <v>1.1144001885475789</v>
      </c>
      <c r="J965" s="66">
        <v>1.6742678729257923</v>
      </c>
      <c r="K965" s="68">
        <v>6.8606584588977393</v>
      </c>
    </row>
    <row r="966" spans="6:11" x14ac:dyDescent="0.3">
      <c r="F966" s="63">
        <v>961</v>
      </c>
      <c r="G966" s="66">
        <v>0.93659424620380105</v>
      </c>
      <c r="H966" s="67">
        <v>1123.8234660385542</v>
      </c>
      <c r="I966" s="66">
        <v>0.9801225709685254</v>
      </c>
      <c r="J966" s="66">
        <v>1.7324974444052623</v>
      </c>
      <c r="K966" s="68">
        <v>1.7994297970198914</v>
      </c>
    </row>
    <row r="967" spans="6:11" x14ac:dyDescent="0.3">
      <c r="F967" s="63">
        <v>962</v>
      </c>
      <c r="G967" s="66">
        <v>0.89452933598777196</v>
      </c>
      <c r="H967" s="67">
        <v>1057.3894949875519</v>
      </c>
      <c r="I967" s="66">
        <v>1.1359142192829823</v>
      </c>
      <c r="J967" s="66">
        <v>1.8432365865907629</v>
      </c>
      <c r="K967" s="68">
        <v>5.7371151418315174</v>
      </c>
    </row>
    <row r="968" spans="6:11" x14ac:dyDescent="0.3">
      <c r="F968" s="63">
        <v>963</v>
      </c>
      <c r="G968" s="66">
        <v>0.90314982980352854</v>
      </c>
      <c r="H968" s="67">
        <v>1088.9184800526343</v>
      </c>
      <c r="I968" s="66">
        <v>0.89508256408597364</v>
      </c>
      <c r="J968" s="66">
        <v>1.6952385904985039</v>
      </c>
      <c r="K968" s="68">
        <v>0.63898448792232576</v>
      </c>
    </row>
    <row r="969" spans="6:11" x14ac:dyDescent="0.3">
      <c r="F969" s="63">
        <v>964</v>
      </c>
      <c r="G969" s="66">
        <v>0.90787812823392688</v>
      </c>
      <c r="H969" s="67">
        <v>1201.204844381858</v>
      </c>
      <c r="I969" s="66">
        <v>0.87754155596190864</v>
      </c>
      <c r="J969" s="66">
        <v>1.8073705274305192</v>
      </c>
      <c r="K969" s="68">
        <v>10.427381115849711</v>
      </c>
    </row>
    <row r="970" spans="6:11" x14ac:dyDescent="0.3">
      <c r="F970" s="63">
        <v>965</v>
      </c>
      <c r="G970" s="66">
        <v>0.88896647553154662</v>
      </c>
      <c r="H970" s="67">
        <v>1267.1521453718262</v>
      </c>
      <c r="I970" s="66">
        <v>0.83216025123920445</v>
      </c>
      <c r="J970" s="66">
        <v>1.7074277935869613</v>
      </c>
      <c r="K970" s="68">
        <v>11.024941609647945</v>
      </c>
    </row>
    <row r="971" spans="6:11" x14ac:dyDescent="0.3">
      <c r="F971" s="63">
        <v>966</v>
      </c>
      <c r="G971" s="66">
        <v>0.91930646680615535</v>
      </c>
      <c r="H971" s="67">
        <v>1186.2808351380525</v>
      </c>
      <c r="I971" s="66">
        <v>1.1013080008598144</v>
      </c>
      <c r="J971" s="66">
        <v>1.7585098633827052</v>
      </c>
      <c r="K971" s="68">
        <v>8.7623267325082264</v>
      </c>
    </row>
    <row r="972" spans="6:11" x14ac:dyDescent="0.3">
      <c r="F972" s="63">
        <v>967</v>
      </c>
      <c r="G972" s="66">
        <v>0.95381441384281396</v>
      </c>
      <c r="H972" s="67">
        <v>1023.4054585418115</v>
      </c>
      <c r="I972" s="66">
        <v>1.0746715102703823</v>
      </c>
      <c r="J972" s="66">
        <v>1.7138955091005221</v>
      </c>
      <c r="K972" s="68">
        <v>-6.3154839648085837</v>
      </c>
    </row>
    <row r="973" spans="6:11" x14ac:dyDescent="0.3">
      <c r="F973" s="63">
        <v>968</v>
      </c>
      <c r="G973" s="66">
        <v>0.94919613032552697</v>
      </c>
      <c r="H973" s="67">
        <v>1246.6169916074766</v>
      </c>
      <c r="I973" s="66">
        <v>1.1616589517295082</v>
      </c>
      <c r="J973" s="66">
        <v>1.6309202408724093</v>
      </c>
      <c r="K973" s="68">
        <v>4.4901787900583301</v>
      </c>
    </row>
    <row r="974" spans="6:11" x14ac:dyDescent="0.3">
      <c r="F974" s="63">
        <v>969</v>
      </c>
      <c r="G974" s="66">
        <v>0.89586160411627225</v>
      </c>
      <c r="H974" s="67">
        <v>1165.9864851260083</v>
      </c>
      <c r="I974" s="66">
        <v>1.0768880951184625</v>
      </c>
      <c r="J974" s="66">
        <v>1.6433052421027303</v>
      </c>
      <c r="K974" s="68">
        <v>4.0534818506098684</v>
      </c>
    </row>
    <row r="975" spans="6:11" x14ac:dyDescent="0.3">
      <c r="F975" s="63">
        <v>970</v>
      </c>
      <c r="G975" s="66">
        <v>0.91296169843854658</v>
      </c>
      <c r="H975" s="67">
        <v>1186.3882507461294</v>
      </c>
      <c r="I975" s="66">
        <v>0.96784476198768588</v>
      </c>
      <c r="J975" s="66">
        <v>1.5389120885841781</v>
      </c>
      <c r="K975" s="68">
        <v>-0.68209732057648154</v>
      </c>
    </row>
    <row r="976" spans="6:11" x14ac:dyDescent="0.3">
      <c r="F976" s="63">
        <v>971</v>
      </c>
      <c r="G976" s="66">
        <v>0.9175783657787836</v>
      </c>
      <c r="H976" s="67">
        <v>1193.9747497559342</v>
      </c>
      <c r="I976" s="66">
        <v>0.93258740481103986</v>
      </c>
      <c r="J976" s="66">
        <v>1.8838095873658207</v>
      </c>
      <c r="K976" s="68">
        <v>12.8787596719293</v>
      </c>
    </row>
    <row r="977" spans="6:11" x14ac:dyDescent="0.3">
      <c r="F977" s="63">
        <v>972</v>
      </c>
      <c r="G977" s="66">
        <v>0.90708703672155588</v>
      </c>
      <c r="H977" s="67">
        <v>1380.4624187036288</v>
      </c>
      <c r="I977" s="66">
        <v>0.93567100528599834</v>
      </c>
      <c r="J977" s="66">
        <v>1.8275911868271686</v>
      </c>
      <c r="K977" s="68">
        <v>22.851158004039043</v>
      </c>
    </row>
    <row r="978" spans="6:11" x14ac:dyDescent="0.3">
      <c r="F978" s="63">
        <v>973</v>
      </c>
      <c r="G978" s="66">
        <v>0.90458071884333691</v>
      </c>
      <c r="H978" s="67">
        <v>1326.1562258598024</v>
      </c>
      <c r="I978" s="66">
        <v>0.91182363810320988</v>
      </c>
      <c r="J978" s="66">
        <v>1.6058208902688691</v>
      </c>
      <c r="K978" s="68">
        <v>9.7468700000123309</v>
      </c>
    </row>
    <row r="979" spans="6:11" x14ac:dyDescent="0.3">
      <c r="F979" s="63">
        <v>974</v>
      </c>
      <c r="G979" s="66">
        <v>0.87981613846144924</v>
      </c>
      <c r="H979" s="67">
        <v>1174.2551512526152</v>
      </c>
      <c r="I979" s="66">
        <v>1.0700758707627347</v>
      </c>
      <c r="J979" s="66">
        <v>1.7108161777645154</v>
      </c>
      <c r="K979" s="68">
        <v>9.001040603180007</v>
      </c>
    </row>
    <row r="980" spans="6:11" x14ac:dyDescent="0.3">
      <c r="F980" s="63">
        <v>975</v>
      </c>
      <c r="G980" s="66">
        <v>0.93580620741934717</v>
      </c>
      <c r="H980" s="67">
        <v>998.53034829672742</v>
      </c>
      <c r="I980" s="66">
        <v>0.94784711960003132</v>
      </c>
      <c r="J980" s="66">
        <v>1.744855097205589</v>
      </c>
      <c r="K980" s="68">
        <v>-4.8734053123249339</v>
      </c>
    </row>
    <row r="981" spans="6:11" x14ac:dyDescent="0.3">
      <c r="F981" s="63">
        <v>976</v>
      </c>
      <c r="G981" s="66">
        <v>0.93468098540181044</v>
      </c>
      <c r="H981" s="67">
        <v>1041.11520566178</v>
      </c>
      <c r="I981" s="66">
        <v>0.94872774631793677</v>
      </c>
      <c r="J981" s="66">
        <v>1.6437455911834522</v>
      </c>
      <c r="K981" s="68">
        <v>-5.819985328554437</v>
      </c>
    </row>
    <row r="982" spans="6:11" x14ac:dyDescent="0.3">
      <c r="F982" s="63">
        <v>977</v>
      </c>
      <c r="G982" s="66">
        <v>0.93187190867467928</v>
      </c>
      <c r="H982" s="67">
        <v>1187.8257456697122</v>
      </c>
      <c r="I982" s="66">
        <v>1.0041019801160012</v>
      </c>
      <c r="J982" s="66">
        <v>1.8604289873839794</v>
      </c>
      <c r="K982" s="68">
        <v>11.289184376781487</v>
      </c>
    </row>
    <row r="983" spans="6:11" x14ac:dyDescent="0.3">
      <c r="F983" s="63">
        <v>978</v>
      </c>
      <c r="G983" s="66">
        <v>0.9361520958515509</v>
      </c>
      <c r="H983" s="67">
        <v>1314.8020546354005</v>
      </c>
      <c r="I983" s="66">
        <v>0.95039849740597471</v>
      </c>
      <c r="J983" s="66">
        <v>1.6729488900545519</v>
      </c>
      <c r="K983" s="68">
        <v>10.018917901716426</v>
      </c>
    </row>
    <row r="984" spans="6:11" x14ac:dyDescent="0.3">
      <c r="F984" s="63">
        <v>979</v>
      </c>
      <c r="G984" s="66">
        <v>0.93461657731541692</v>
      </c>
      <c r="H984" s="67">
        <v>1265.3624329800066</v>
      </c>
      <c r="I984" s="66">
        <v>1.1700512749636671</v>
      </c>
      <c r="J984" s="66">
        <v>1.4687114756368811</v>
      </c>
      <c r="K984" s="68">
        <v>-1.2512695806242824</v>
      </c>
    </row>
    <row r="985" spans="6:11" x14ac:dyDescent="0.3">
      <c r="F985" s="63">
        <v>980</v>
      </c>
      <c r="G985" s="66">
        <v>0.92483041579005143</v>
      </c>
      <c r="H985" s="67">
        <v>1119.0405082328659</v>
      </c>
      <c r="I985" s="66">
        <v>0.93084037589776214</v>
      </c>
      <c r="J985" s="66">
        <v>1.641090651001337</v>
      </c>
      <c r="K985" s="68">
        <v>-1.0778407447617724</v>
      </c>
    </row>
    <row r="986" spans="6:11" x14ac:dyDescent="0.3">
      <c r="F986" s="63">
        <v>981</v>
      </c>
      <c r="G986" s="66">
        <v>0.9215608334934634</v>
      </c>
      <c r="H986" s="67">
        <v>1148.6136159766097</v>
      </c>
      <c r="I986" s="66">
        <v>1.0929523160589361</v>
      </c>
      <c r="J986" s="66">
        <v>1.7360607217735977</v>
      </c>
      <c r="K986" s="68">
        <v>4.9919203634663525</v>
      </c>
    </row>
    <row r="987" spans="6:11" x14ac:dyDescent="0.3">
      <c r="F987" s="63">
        <v>982</v>
      </c>
      <c r="G987" s="66">
        <v>0.89622150788494159</v>
      </c>
      <c r="H987" s="67">
        <v>1148.1868801783473</v>
      </c>
      <c r="I987" s="66">
        <v>0.79258927294021164</v>
      </c>
      <c r="J987" s="66">
        <v>1.7685718623788478</v>
      </c>
      <c r="K987" s="68">
        <v>6.2193145547891255</v>
      </c>
    </row>
    <row r="988" spans="6:11" x14ac:dyDescent="0.3">
      <c r="F988" s="63">
        <v>983</v>
      </c>
      <c r="G988" s="66">
        <v>0.90260051452620693</v>
      </c>
      <c r="H988" s="67">
        <v>1366.7693820104862</v>
      </c>
      <c r="I988" s="66">
        <v>0.93925742882925678</v>
      </c>
      <c r="J988" s="66">
        <v>1.5063615779342121</v>
      </c>
      <c r="K988" s="68">
        <v>7.8300328224377633</v>
      </c>
    </row>
    <row r="989" spans="6:11" x14ac:dyDescent="0.3">
      <c r="F989" s="63">
        <v>984</v>
      </c>
      <c r="G989" s="66">
        <v>0.92099433011937293</v>
      </c>
      <c r="H989" s="67">
        <v>1091.0628879582071</v>
      </c>
      <c r="I989" s="66">
        <v>0.99478729724386405</v>
      </c>
      <c r="J989" s="66">
        <v>1.7320344635534104</v>
      </c>
      <c r="K989" s="68">
        <v>0.96397815580847857</v>
      </c>
    </row>
    <row r="990" spans="6:11" x14ac:dyDescent="0.3">
      <c r="F990" s="63">
        <v>985</v>
      </c>
      <c r="G990" s="66">
        <v>0.91578802765940104</v>
      </c>
      <c r="H990" s="67">
        <v>1204.6045483688974</v>
      </c>
      <c r="I990" s="66">
        <v>1.0493691871602606</v>
      </c>
      <c r="J990" s="66">
        <v>1.720570087531045</v>
      </c>
      <c r="K990" s="68">
        <v>8.1466128807924392</v>
      </c>
    </row>
    <row r="991" spans="6:11" x14ac:dyDescent="0.3">
      <c r="F991" s="63">
        <v>986</v>
      </c>
      <c r="G991" s="66">
        <v>0.91432975797614624</v>
      </c>
      <c r="H991" s="67">
        <v>1334.9892829037765</v>
      </c>
      <c r="I991" s="66">
        <v>0.9514547222336599</v>
      </c>
      <c r="J991" s="66">
        <v>1.5484987912962374</v>
      </c>
      <c r="K991" s="68">
        <v>7.3169837516578582</v>
      </c>
    </row>
    <row r="992" spans="6:11" x14ac:dyDescent="0.3">
      <c r="F992" s="63">
        <v>987</v>
      </c>
      <c r="G992" s="66">
        <v>0.91831849723321068</v>
      </c>
      <c r="H992" s="67">
        <v>1247.2982868497963</v>
      </c>
      <c r="I992" s="66">
        <v>1.0593662711993608</v>
      </c>
      <c r="J992" s="66">
        <v>1.6726480661635863</v>
      </c>
      <c r="K992" s="68">
        <v>8.5193608791064026</v>
      </c>
    </row>
    <row r="993" spans="6:11" x14ac:dyDescent="0.3">
      <c r="F993" s="63">
        <v>988</v>
      </c>
      <c r="G993" s="66">
        <v>0.90907895745376077</v>
      </c>
      <c r="H993" s="67">
        <v>1322.3397955081771</v>
      </c>
      <c r="I993" s="66">
        <v>0.93814734657496934</v>
      </c>
      <c r="J993" s="66">
        <v>1.6607079834228289</v>
      </c>
      <c r="K993" s="68">
        <v>11.881657599907749</v>
      </c>
    </row>
    <row r="994" spans="6:11" x14ac:dyDescent="0.3">
      <c r="F994" s="63">
        <v>989</v>
      </c>
      <c r="G994" s="66">
        <v>0.93518112747627236</v>
      </c>
      <c r="H994" s="67">
        <v>1183.4157093020224</v>
      </c>
      <c r="I994" s="66">
        <v>1.1051732048399743</v>
      </c>
      <c r="J994" s="66">
        <v>1.8265888439121545</v>
      </c>
      <c r="K994" s="68">
        <v>10.294055433936476</v>
      </c>
    </row>
    <row r="995" spans="6:11" x14ac:dyDescent="0.3">
      <c r="F995" s="63">
        <v>990</v>
      </c>
      <c r="G995" s="66">
        <v>0.90960139572809162</v>
      </c>
      <c r="H995" s="67">
        <v>1324.2902497174064</v>
      </c>
      <c r="I995" s="66">
        <v>1.1464308948493702</v>
      </c>
      <c r="J995" s="66">
        <v>1.5571252839564884</v>
      </c>
      <c r="K995" s="68">
        <v>9.0411853079987914</v>
      </c>
    </row>
    <row r="996" spans="6:11" x14ac:dyDescent="0.3">
      <c r="F996" s="63">
        <v>991</v>
      </c>
      <c r="G996" s="66">
        <v>0.9116417866262293</v>
      </c>
      <c r="H996" s="67">
        <v>1136.9046479046365</v>
      </c>
      <c r="I996" s="66">
        <v>1.0574139257501187</v>
      </c>
      <c r="J996" s="66">
        <v>1.7388167852911369</v>
      </c>
      <c r="K996" s="68">
        <v>4.988787310298294</v>
      </c>
    </row>
    <row r="997" spans="6:11" x14ac:dyDescent="0.3">
      <c r="F997" s="63">
        <v>992</v>
      </c>
      <c r="G997" s="66">
        <v>0.92984851436636251</v>
      </c>
      <c r="H997" s="67">
        <v>1216.4125040251847</v>
      </c>
      <c r="I997" s="66">
        <v>1.1891422926719732</v>
      </c>
      <c r="J997" s="66">
        <v>1.7051379868325185</v>
      </c>
      <c r="K997" s="68">
        <v>7.9868458629628272</v>
      </c>
    </row>
    <row r="998" spans="6:11" x14ac:dyDescent="0.3">
      <c r="F998" s="63">
        <v>993</v>
      </c>
      <c r="G998" s="66">
        <v>0.95947337616822215</v>
      </c>
      <c r="H998" s="67">
        <v>1181.4352770735529</v>
      </c>
      <c r="I998" s="66">
        <v>1.0785430959854103</v>
      </c>
      <c r="J998" s="66">
        <v>1.798297438042312</v>
      </c>
      <c r="K998" s="68">
        <v>6.6779987215506287</v>
      </c>
    </row>
    <row r="999" spans="6:11" x14ac:dyDescent="0.3">
      <c r="F999" s="63">
        <v>994</v>
      </c>
      <c r="G999" s="66">
        <v>0.95708567692419144</v>
      </c>
      <c r="H999" s="67">
        <v>1283.7901696068575</v>
      </c>
      <c r="I999" s="66">
        <v>1.025156970075118</v>
      </c>
      <c r="J999" s="66">
        <v>1.7610639338407017</v>
      </c>
      <c r="K999" s="68">
        <v>11.222118451686732</v>
      </c>
    </row>
    <row r="1000" spans="6:11" x14ac:dyDescent="0.3">
      <c r="F1000" s="63">
        <v>995</v>
      </c>
      <c r="G1000" s="66">
        <v>0.92063174979706097</v>
      </c>
      <c r="H1000" s="67">
        <v>1227.5278004475808</v>
      </c>
      <c r="I1000" s="66">
        <v>1.0513826666077244</v>
      </c>
      <c r="J1000" s="66">
        <v>1.6143657860335534</v>
      </c>
      <c r="K1000" s="68">
        <v>4.4211643397162108</v>
      </c>
    </row>
    <row r="1001" spans="6:11" x14ac:dyDescent="0.3">
      <c r="F1001" s="63">
        <v>996</v>
      </c>
      <c r="G1001" s="66">
        <v>0.91819242879208107</v>
      </c>
      <c r="H1001" s="67">
        <v>1243.0429852905791</v>
      </c>
      <c r="I1001" s="66">
        <v>0.94825529911535222</v>
      </c>
      <c r="J1001" s="66">
        <v>1.6123626131049216</v>
      </c>
      <c r="K1001" s="68">
        <v>4.910818316086158</v>
      </c>
    </row>
    <row r="1002" spans="6:11" x14ac:dyDescent="0.3">
      <c r="F1002" s="63">
        <v>997</v>
      </c>
      <c r="G1002" s="66">
        <v>0.92425914857949099</v>
      </c>
      <c r="H1002" s="67">
        <v>1219.4772443408465</v>
      </c>
      <c r="I1002" s="66">
        <v>1.0112996267984247</v>
      </c>
      <c r="J1002" s="66">
        <v>1.646997559417031</v>
      </c>
      <c r="K1002" s="68">
        <v>4.9206190531498644</v>
      </c>
    </row>
    <row r="1003" spans="6:11" x14ac:dyDescent="0.3">
      <c r="F1003" s="63">
        <v>998</v>
      </c>
      <c r="G1003" s="66">
        <v>0.94188386350040654</v>
      </c>
      <c r="H1003" s="67">
        <v>1219.433138965547</v>
      </c>
      <c r="I1003" s="66">
        <v>0.97246205603432856</v>
      </c>
      <c r="J1003" s="66">
        <v>1.5947029852377055</v>
      </c>
      <c r="K1003" s="68">
        <v>1.3410959888553917</v>
      </c>
    </row>
    <row r="1004" spans="6:11" x14ac:dyDescent="0.3">
      <c r="F1004" s="63">
        <v>999</v>
      </c>
      <c r="G1004" s="66">
        <v>0.89526976464455132</v>
      </c>
      <c r="H1004" s="67">
        <v>1229.9364131009938</v>
      </c>
      <c r="I1004" s="66">
        <v>1.1128250854939949</v>
      </c>
      <c r="J1004" s="66">
        <v>1.5333995376749991</v>
      </c>
      <c r="K1004" s="68">
        <v>3.0369247158873827</v>
      </c>
    </row>
    <row r="1005" spans="6:11" x14ac:dyDescent="0.3">
      <c r="F1005" s="63">
        <v>1000</v>
      </c>
      <c r="G1005" s="66">
        <v>0.92007884116495697</v>
      </c>
      <c r="H1005" s="67">
        <v>1240.8785690669388</v>
      </c>
      <c r="I1005" s="66">
        <v>1.0650156830229107</v>
      </c>
      <c r="J1005" s="66">
        <v>1.6798519834359067</v>
      </c>
      <c r="K1005" s="68">
        <v>8.3490188324813985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1 Way</vt:lpstr>
      <vt:lpstr>2 Way</vt:lpstr>
      <vt:lpstr>Monitor Multi variables</vt:lpstr>
      <vt:lpstr>Multi Way Tables</vt:lpstr>
      <vt:lpstr>Monte Carlo (Simple)</vt:lpstr>
      <vt:lpstr>Monte Carlo (Advanced)</vt:lpstr>
      <vt:lpstr>ExRate</vt:lpstr>
      <vt:lpstr>Grade</vt:lpstr>
      <vt:lpstr>MineCost</vt:lpstr>
      <vt:lpstr>Price</vt:lpstr>
      <vt:lpstr>ProcessCost</vt:lpstr>
      <vt:lpstr>Profit</vt:lpstr>
      <vt:lpstr>Revenue</vt:lpstr>
      <vt:lpstr>Tonnes</vt:lpstr>
      <vt:lpstr>TotalCost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Iian huitson</dc:creator>
  <cp:lastModifiedBy>Nick Morris</cp:lastModifiedBy>
  <dcterms:created xsi:type="dcterms:W3CDTF">2010-03-29T02:40:25Z</dcterms:created>
  <dcterms:modified xsi:type="dcterms:W3CDTF">2014-09-24T19:33:47Z</dcterms:modified>
</cp:coreProperties>
</file>