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084" sheetId="3" r:id="rId1"/>
  </sheets>
  <definedNames>
    <definedName name="_xlnm.Print_Area" localSheetId="0">'084'!$A$1:$I$64</definedName>
  </definedNames>
  <calcPr calcId="145621"/>
</workbook>
</file>

<file path=xl/calcChain.xml><?xml version="1.0" encoding="utf-8"?>
<calcChain xmlns="http://schemas.openxmlformats.org/spreadsheetml/2006/main">
  <c r="I57" i="3" l="1"/>
  <c r="I56" i="3"/>
  <c r="I52" i="3"/>
  <c r="H57" i="3"/>
  <c r="H56" i="3"/>
  <c r="H54" i="3"/>
  <c r="H53" i="3"/>
  <c r="H52" i="3"/>
  <c r="G53" i="3"/>
  <c r="G52" i="3"/>
  <c r="F52" i="3"/>
  <c r="F43" i="3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C35" i="3"/>
  <c r="E35" i="3" s="1"/>
  <c r="C34" i="3"/>
  <c r="E34" i="3" s="1"/>
  <c r="G36" i="3" l="1"/>
  <c r="F36" i="3"/>
  <c r="G34" i="3"/>
  <c r="G38" i="3" s="1"/>
  <c r="F34" i="3"/>
  <c r="E40" i="3"/>
  <c r="E38" i="3"/>
  <c r="E39" i="3" s="1"/>
  <c r="F53" i="3"/>
  <c r="I53" i="3" s="1"/>
  <c r="G35" i="3"/>
  <c r="F35" i="3"/>
  <c r="F54" i="3" l="1"/>
  <c r="G54" i="3" s="1"/>
  <c r="I54" i="3" s="1"/>
  <c r="F38" i="3"/>
  <c r="G58" i="3" l="1"/>
  <c r="H58" i="3"/>
  <c r="G56" i="3"/>
  <c r="I58" i="3" l="1"/>
</calcChain>
</file>

<file path=xl/sharedStrings.xml><?xml version="1.0" encoding="utf-8"?>
<sst xmlns="http://schemas.openxmlformats.org/spreadsheetml/2006/main" count="69" uniqueCount="58">
  <si>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</si>
  <si>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</si>
  <si>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</si>
  <si>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</si>
  <si>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</si>
  <si>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Quinine Dihydrochloride Injection</t>
  </si>
  <si>
    <t>Laboratory Ref No:</t>
  </si>
  <si>
    <t>NDQA201508084</t>
  </si>
  <si>
    <t>Active Ingredient:</t>
  </si>
  <si>
    <t>QUININE DIHYDROCHLORIDE</t>
  </si>
  <si>
    <t>Label Claim:</t>
  </si>
  <si>
    <t>Date Analysis Started:</t>
  </si>
  <si>
    <t>Date Analysis Completed:</t>
  </si>
  <si>
    <t>Analysis Data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</si>
  <si>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</si>
  <si>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</si>
  <si>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</si>
  <si>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</si>
  <si>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</si>
  <si>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</si>
  <si>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</si>
  <si>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</si>
  <si>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</si>
  <si>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</si>
  <si>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</si>
  <si>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</si>
  <si>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</si>
  <si>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</si>
  <si>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</si>
  <si>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</si>
  <si>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</si>
  <si>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</si>
  <si>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</si>
  <si>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</si>
  <si>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</si>
  <si>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</si>
  <si>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</si>
  <si>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</si>
  <si>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</si>
  <si>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</si>
  <si>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</si>
  <si>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</si>
  <si>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</si>
  <si>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Name</t>
  </si>
  <si>
    <t>Date</t>
  </si>
  <si>
    <t>Signature</t>
  </si>
  <si>
    <t>Analysed by:</t>
  </si>
  <si>
    <t>Reviewed By:</t>
  </si>
  <si>
    <t>Standardisation of Perchloric acid</t>
  </si>
  <si>
    <t>Potassium Hydrogen Phthalate</t>
  </si>
  <si>
    <t>Each</t>
  </si>
  <si>
    <t>contains</t>
  </si>
  <si>
    <t>Volume (mL)</t>
  </si>
  <si>
    <t>Per Label Claim</t>
  </si>
  <si>
    <t>MUTUA</t>
  </si>
  <si>
    <t>Each mL of 0.1 M Perchloric Acid  VS is Equivalent to</t>
  </si>
  <si>
    <t>Each ml contains Quinine Dihydrochloride B.P 300 mg Benzyl alcohol BP 2% w/v</t>
  </si>
  <si>
    <t>N. Mwaura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</si>
</sst>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  <numFmt numFmtId="175" formatCode="[$-409]d\-mmm\-yyyy;@"/>
  </numFmts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9" fontId="10" fillId="0" borderId="0" applyFont="0" applyFill="0" applyBorder="0" applyAlignment="0" applyProtection="0"/>
  </cellStyleXfs>
  <cellXfs count="138">
    <xf numFmtId="0" fontId="0" fillId="2" borderId="0" xfId="0" applyFill="1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1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vertical="center"/>
      <protection locked="0"/>
    </xf>
    <xf numFmtId="0" fontId="3" fillId="3" borderId="0" xfId="1" applyFont="1" applyFill="1" applyProtection="1">
      <protection locked="0"/>
    </xf>
    <xf numFmtId="164" fontId="3" fillId="3" borderId="0" xfId="1" applyNumberFormat="1" applyFont="1" applyFill="1" applyAlignment="1" applyProtection="1">
      <alignment horizontal="left" vertical="center"/>
      <protection locked="0"/>
    </xf>
    <xf numFmtId="164" fontId="3" fillId="2" borderId="0" xfId="1" applyNumberFormat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right"/>
    </xf>
    <xf numFmtId="2" fontId="8" fillId="3" borderId="0" xfId="1" applyNumberFormat="1" applyFont="1" applyFill="1" applyAlignment="1" applyProtection="1">
      <alignment horizontal="left"/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0" fontId="3" fillId="2" borderId="2" xfId="1" applyFont="1" applyFill="1" applyBorder="1" applyAlignment="1">
      <alignment horizontal="right" vertical="center"/>
    </xf>
    <xf numFmtId="2" fontId="8" fillId="2" borderId="0" xfId="1" applyNumberFormat="1" applyFont="1" applyFill="1" applyAlignment="1" applyProtection="1">
      <alignment horizontal="center"/>
      <protection locked="0"/>
    </xf>
    <xf numFmtId="0" fontId="5" fillId="2" borderId="0" xfId="1" applyFont="1" applyFill="1" applyAlignment="1">
      <alignment vertical="center" wrapText="1"/>
    </xf>
    <xf numFmtId="167" fontId="8" fillId="3" borderId="0" xfId="1" applyNumberFormat="1" applyFont="1" applyFill="1" applyAlignment="1" applyProtection="1">
      <alignment horizontal="center"/>
      <protection locked="0"/>
    </xf>
    <xf numFmtId="2" fontId="3" fillId="2" borderId="0" xfId="1" applyNumberFormat="1" applyFont="1" applyFill="1" applyAlignment="1">
      <alignment horizontal="right"/>
    </xf>
    <xf numFmtId="2" fontId="7" fillId="2" borderId="0" xfId="1" applyNumberFormat="1" applyFont="1" applyFill="1" applyAlignment="1" applyProtection="1">
      <alignment horizontal="center"/>
      <protection locked="0"/>
    </xf>
    <xf numFmtId="2" fontId="7" fillId="2" borderId="0" xfId="1" applyNumberFormat="1" applyFont="1" applyFill="1" applyAlignment="1">
      <alignment horizontal="centerContinuous"/>
    </xf>
    <xf numFmtId="2" fontId="7" fillId="2" borderId="3" xfId="1" applyNumberFormat="1" applyFont="1" applyFill="1" applyBorder="1" applyAlignment="1">
      <alignment horizontal="center" vertical="center"/>
    </xf>
    <xf numFmtId="2" fontId="7" fillId="2" borderId="4" xfId="1" applyNumberFormat="1" applyFont="1" applyFill="1" applyBorder="1" applyAlignment="1">
      <alignment horizontal="center" vertical="center"/>
    </xf>
    <xf numFmtId="2" fontId="7" fillId="2" borderId="20" xfId="1" applyNumberFormat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/>
    </xf>
    <xf numFmtId="2" fontId="8" fillId="3" borderId="17" xfId="1" applyNumberFormat="1" applyFont="1" applyFill="1" applyBorder="1" applyAlignment="1" applyProtection="1">
      <alignment horizontal="center"/>
      <protection locked="0"/>
    </xf>
    <xf numFmtId="166" fontId="3" fillId="2" borderId="18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0" fontId="3" fillId="2" borderId="17" xfId="1" applyNumberFormat="1" applyFont="1" applyFill="1" applyBorder="1" applyAlignment="1">
      <alignment horizontal="center"/>
    </xf>
    <xf numFmtId="165" fontId="3" fillId="2" borderId="17" xfId="1" applyNumberFormat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2" fontId="8" fillId="3" borderId="14" xfId="1" applyNumberFormat="1" applyFont="1" applyFill="1" applyBorder="1" applyAlignment="1" applyProtection="1">
      <alignment horizontal="center"/>
      <protection locked="0"/>
    </xf>
    <xf numFmtId="166" fontId="3" fillId="2" borderId="6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2" fontId="8" fillId="3" borderId="16" xfId="1" applyNumberFormat="1" applyFont="1" applyFill="1" applyBorder="1" applyAlignment="1" applyProtection="1">
      <alignment horizontal="center"/>
      <protection locked="0"/>
    </xf>
    <xf numFmtId="166" fontId="3" fillId="2" borderId="19" xfId="1" applyNumberFormat="1" applyFont="1" applyFill="1" applyBorder="1" applyAlignment="1">
      <alignment horizontal="center"/>
    </xf>
    <xf numFmtId="168" fontId="8" fillId="3" borderId="16" xfId="1" applyNumberFormat="1" applyFont="1" applyFill="1" applyBorder="1" applyAlignment="1" applyProtection="1">
      <alignment horizontal="center"/>
      <protection locked="0"/>
    </xf>
    <xf numFmtId="165" fontId="3" fillId="2" borderId="19" xfId="1" applyNumberFormat="1" applyFont="1" applyFill="1" applyBorder="1" applyAlignment="1">
      <alignment horizontal="center"/>
    </xf>
    <xf numFmtId="10" fontId="3" fillId="2" borderId="16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0" fontId="3" fillId="2" borderId="22" xfId="1" applyFont="1" applyFill="1" applyBorder="1" applyAlignment="1">
      <alignment horizontal="right"/>
    </xf>
    <xf numFmtId="165" fontId="7" fillId="6" borderId="17" xfId="1" applyNumberFormat="1" applyFont="1" applyFill="1" applyBorder="1" applyAlignment="1">
      <alignment horizontal="center"/>
    </xf>
    <xf numFmtId="10" fontId="7" fillId="6" borderId="32" xfId="1" applyNumberFormat="1" applyFont="1" applyFill="1" applyBorder="1" applyAlignment="1">
      <alignment horizontal="center"/>
    </xf>
    <xf numFmtId="166" fontId="7" fillId="6" borderId="21" xfId="1" applyNumberFormat="1" applyFont="1" applyFill="1" applyBorder="1" applyAlignment="1">
      <alignment horizontal="center"/>
    </xf>
    <xf numFmtId="2" fontId="3" fillId="2" borderId="7" xfId="1" applyNumberFormat="1" applyFont="1" applyFill="1" applyBorder="1"/>
    <xf numFmtId="165" fontId="3" fillId="4" borderId="7" xfId="1" applyNumberFormat="1" applyFont="1" applyFill="1" applyBorder="1"/>
    <xf numFmtId="0" fontId="3" fillId="2" borderId="13" xfId="1" applyFont="1" applyFill="1" applyBorder="1" applyAlignment="1">
      <alignment horizontal="right"/>
    </xf>
    <xf numFmtId="10" fontId="3" fillId="5" borderId="14" xfId="1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15" xfId="1" applyFont="1" applyFill="1" applyBorder="1" applyAlignment="1">
      <alignment horizontal="right"/>
    </xf>
    <xf numFmtId="0" fontId="3" fillId="6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2" fontId="3" fillId="2" borderId="8" xfId="1" applyNumberFormat="1" applyFont="1" applyFill="1" applyBorder="1"/>
    <xf numFmtId="2" fontId="3" fillId="4" borderId="7" xfId="1" applyNumberFormat="1" applyFont="1" applyFill="1" applyBorder="1"/>
    <xf numFmtId="2" fontId="3" fillId="2" borderId="28" xfId="1" applyNumberFormat="1" applyFont="1" applyFill="1" applyBorder="1"/>
    <xf numFmtId="0" fontId="6" fillId="2" borderId="0" xfId="1" applyFont="1" applyFill="1" applyAlignment="1">
      <alignment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169" fontId="8" fillId="3" borderId="0" xfId="1" applyNumberFormat="1" applyFont="1" applyFill="1" applyAlignment="1" applyProtection="1">
      <alignment horizontal="center"/>
      <protection locked="0"/>
    </xf>
    <xf numFmtId="170" fontId="8" fillId="3" borderId="0" xfId="1" applyNumberFormat="1" applyFont="1" applyFill="1" applyAlignment="1" applyProtection="1">
      <alignment horizontal="center"/>
      <protection locked="0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2" fontId="7" fillId="2" borderId="0" xfId="1" applyNumberFormat="1" applyFont="1" applyFill="1" applyAlignment="1">
      <alignment vertical="center"/>
    </xf>
    <xf numFmtId="2" fontId="7" fillId="2" borderId="21" xfId="1" applyNumberFormat="1" applyFont="1" applyFill="1" applyBorder="1" applyAlignment="1">
      <alignment horizontal="center" vertical="center"/>
    </xf>
    <xf numFmtId="2" fontId="7" fillId="2" borderId="27" xfId="1" applyNumberFormat="1" applyFont="1" applyFill="1" applyBorder="1" applyAlignment="1">
      <alignment horizontal="center" vertical="center"/>
    </xf>
    <xf numFmtId="2" fontId="7" fillId="2" borderId="21" xfId="1" applyNumberFormat="1" applyFont="1" applyFill="1" applyBorder="1" applyAlignment="1">
      <alignment vertical="center"/>
    </xf>
    <xf numFmtId="2" fontId="7" fillId="2" borderId="0" xfId="1" applyNumberFormat="1" applyFont="1" applyFill="1" applyAlignment="1">
      <alignment horizontal="center" vertical="center"/>
    </xf>
    <xf numFmtId="0" fontId="3" fillId="2" borderId="22" xfId="1" applyFont="1" applyFill="1" applyBorder="1" applyAlignment="1">
      <alignment horizontal="center"/>
    </xf>
    <xf numFmtId="2" fontId="8" fillId="3" borderId="22" xfId="1" applyNumberFormat="1" applyFont="1" applyFill="1" applyBorder="1" applyAlignment="1" applyProtection="1">
      <alignment horizontal="center"/>
      <protection locked="0"/>
    </xf>
    <xf numFmtId="2" fontId="8" fillId="3" borderId="24" xfId="1" applyNumberFormat="1" applyFont="1" applyFill="1" applyBorder="1" applyAlignment="1" applyProtection="1">
      <alignment horizontal="center"/>
      <protection locked="0"/>
    </xf>
    <xf numFmtId="168" fontId="3" fillId="2" borderId="18" xfId="1" applyNumberFormat="1" applyFont="1" applyFill="1" applyBorder="1" applyAlignment="1">
      <alignment horizontal="center" vertical="center"/>
    </xf>
    <xf numFmtId="166" fontId="3" fillId="2" borderId="17" xfId="1" applyNumberFormat="1" applyFont="1" applyFill="1" applyBorder="1" applyAlignment="1">
      <alignment horizontal="center" vertical="center"/>
    </xf>
    <xf numFmtId="2" fontId="3" fillId="2" borderId="29" xfId="1" applyNumberFormat="1" applyFont="1" applyFill="1" applyBorder="1" applyAlignment="1">
      <alignment horizontal="center"/>
    </xf>
    <xf numFmtId="2" fontId="3" fillId="2" borderId="18" xfId="1" applyNumberFormat="1" applyFont="1" applyFill="1" applyBorder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3" fillId="2" borderId="13" xfId="1" applyFont="1" applyFill="1" applyBorder="1" applyAlignment="1">
      <alignment horizontal="center"/>
    </xf>
    <xf numFmtId="2" fontId="8" fillId="3" borderId="13" xfId="1" applyNumberFormat="1" applyFont="1" applyFill="1" applyBorder="1" applyAlignment="1" applyProtection="1">
      <alignment horizontal="center"/>
      <protection locked="0"/>
    </xf>
    <xf numFmtId="2" fontId="8" fillId="3" borderId="25" xfId="1" applyNumberFormat="1" applyFont="1" applyFill="1" applyBorder="1" applyAlignment="1" applyProtection="1">
      <alignment horizontal="center"/>
      <protection locked="0"/>
    </xf>
    <xf numFmtId="168" fontId="3" fillId="2" borderId="6" xfId="1" applyNumberFormat="1" applyFont="1" applyFill="1" applyBorder="1" applyAlignment="1">
      <alignment horizontal="center" vertical="center"/>
    </xf>
    <xf numFmtId="166" fontId="3" fillId="2" borderId="14" xfId="1" applyNumberFormat="1" applyFont="1" applyFill="1" applyBorder="1" applyAlignment="1">
      <alignment horizontal="center" vertical="center"/>
    </xf>
    <xf numFmtId="2" fontId="3" fillId="2" borderId="30" xfId="1" applyNumberFormat="1" applyFont="1" applyFill="1" applyBorder="1" applyAlignment="1">
      <alignment horizontal="center"/>
    </xf>
    <xf numFmtId="2" fontId="3" fillId="2" borderId="6" xfId="1" applyNumberFormat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2" fontId="8" fillId="3" borderId="15" xfId="1" applyNumberFormat="1" applyFont="1" applyFill="1" applyBorder="1" applyAlignment="1" applyProtection="1">
      <alignment horizontal="center"/>
      <protection locked="0"/>
    </xf>
    <xf numFmtId="168" fontId="8" fillId="3" borderId="10" xfId="1" applyNumberFormat="1" applyFont="1" applyFill="1" applyBorder="1" applyAlignment="1" applyProtection="1">
      <alignment horizontal="center"/>
      <protection locked="0"/>
    </xf>
    <xf numFmtId="2" fontId="8" fillId="3" borderId="26" xfId="1" applyNumberFormat="1" applyFont="1" applyFill="1" applyBorder="1" applyAlignment="1" applyProtection="1">
      <alignment horizontal="center"/>
      <protection locked="0"/>
    </xf>
    <xf numFmtId="0" fontId="3" fillId="2" borderId="19" xfId="1" applyFont="1" applyFill="1" applyBorder="1" applyAlignment="1">
      <alignment horizontal="center" vertical="center"/>
    </xf>
    <xf numFmtId="166" fontId="3" fillId="2" borderId="16" xfId="1" applyNumberFormat="1" applyFont="1" applyFill="1" applyBorder="1" applyAlignment="1">
      <alignment horizontal="center" vertical="center"/>
    </xf>
    <xf numFmtId="2" fontId="3" fillId="2" borderId="31" xfId="1" applyNumberFormat="1" applyFont="1" applyFill="1" applyBorder="1" applyAlignment="1">
      <alignment horizontal="center"/>
    </xf>
    <xf numFmtId="2" fontId="3" fillId="2" borderId="19" xfId="1" applyNumberFormat="1" applyFont="1" applyFill="1" applyBorder="1" applyAlignment="1">
      <alignment horizontal="center"/>
    </xf>
    <xf numFmtId="0" fontId="3" fillId="2" borderId="12" xfId="1" applyFont="1" applyFill="1" applyBorder="1" applyAlignment="1">
      <alignment horizontal="right"/>
    </xf>
    <xf numFmtId="166" fontId="7" fillId="6" borderId="23" xfId="1" applyNumberFormat="1" applyFont="1" applyFill="1" applyBorder="1" applyAlignment="1">
      <alignment horizontal="center"/>
    </xf>
    <xf numFmtId="2" fontId="8" fillId="6" borderId="23" xfId="1" applyNumberFormat="1" applyFont="1" applyFill="1" applyBorder="1" applyAlignment="1">
      <alignment horizontal="center"/>
    </xf>
    <xf numFmtId="2" fontId="8" fillId="6" borderId="12" xfId="1" applyNumberFormat="1" applyFont="1" applyFill="1" applyBorder="1" applyAlignment="1">
      <alignment horizontal="center"/>
    </xf>
    <xf numFmtId="10" fontId="8" fillId="6" borderId="2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0" fontId="9" fillId="2" borderId="14" xfId="1" applyNumberFormat="1" applyFont="1" applyFill="1" applyBorder="1" applyAlignment="1">
      <alignment horizontal="center"/>
    </xf>
    <xf numFmtId="10" fontId="9" fillId="5" borderId="13" xfId="1" applyNumberFormat="1" applyFont="1" applyFill="1" applyBorder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9" fillId="6" borderId="16" xfId="1" applyFont="1" applyFill="1" applyBorder="1" applyAlignment="1">
      <alignment horizontal="center"/>
    </xf>
    <xf numFmtId="0" fontId="9" fillId="6" borderId="15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/>
    </xf>
    <xf numFmtId="0" fontId="7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right" vertical="center"/>
    </xf>
    <xf numFmtId="0" fontId="3" fillId="2" borderId="5" xfId="1" applyFont="1" applyFill="1" applyBorder="1" applyAlignment="1" applyProtection="1">
      <alignment vertical="center"/>
      <protection locked="0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2" fontId="3" fillId="2" borderId="0" xfId="1" applyNumberFormat="1" applyFont="1" applyFill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2" fontId="7" fillId="2" borderId="33" xfId="1" applyNumberFormat="1" applyFont="1" applyFill="1" applyBorder="1" applyAlignment="1">
      <alignment horizontal="center" vertical="center"/>
    </xf>
    <xf numFmtId="2" fontId="7" fillId="2" borderId="34" xfId="1" applyNumberFormat="1" applyFont="1" applyFill="1" applyBorder="1" applyAlignment="1">
      <alignment horizontal="center" vertical="center"/>
    </xf>
    <xf numFmtId="173" fontId="8" fillId="3" borderId="0" xfId="1" applyNumberFormat="1" applyFont="1" applyFill="1" applyAlignment="1" applyProtection="1">
      <alignment horizontal="center"/>
      <protection locked="0"/>
    </xf>
    <xf numFmtId="2" fontId="8" fillId="3" borderId="11" xfId="1" applyNumberFormat="1" applyFont="1" applyFill="1" applyBorder="1" applyAlignment="1" applyProtection="1">
      <alignment horizontal="center"/>
      <protection locked="0"/>
    </xf>
    <xf numFmtId="2" fontId="8" fillId="3" borderId="9" xfId="1" applyNumberFormat="1" applyFont="1" applyFill="1" applyBorder="1" applyAlignment="1" applyProtection="1">
      <alignment horizont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 applyProtection="1">
      <alignment horizontal="center" vertical="center"/>
      <protection locked="0"/>
    </xf>
    <xf numFmtId="175" fontId="7" fillId="2" borderId="5" xfId="1" applyNumberFormat="1" applyFont="1" applyFill="1" applyBorder="1" applyAlignment="1">
      <alignment horizontal="center" vertical="center"/>
    </xf>
    <xf numFmtId="175" fontId="7" fillId="2" borderId="36" xfId="1" applyNumberFormat="1" applyFont="1" applyFill="1" applyBorder="1" applyAlignment="1">
      <alignment horizontal="center" vertical="center"/>
    </xf>
    <xf numFmtId="10" fontId="3" fillId="2" borderId="0" xfId="2" applyNumberFormat="1" applyFont="1" applyFill="1"/>
    <xf numFmtId="10" fontId="9" fillId="5" borderId="14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topLeftCell="B37" zoomScale="75" zoomScaleNormal="75" zoomScalePageLayoutView="50" workbookViewId="0">
      <selection activeCell="G44" sqref="G44"/>
    </sheetView>
  </sheetViews>
  <sheetFormatPr defaultColWidth="9.109375" defaultRowHeight="18" x14ac:dyDescent="0.35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  <col min="14" max="16384" width="9.109375" style="3"/>
  </cols>
  <sheetData>
    <row r="1" spans="1:9" x14ac:dyDescent="0.35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 x14ac:dyDescent="0.35">
      <c r="A2" s="121"/>
      <c r="B2" s="121"/>
      <c r="C2" s="121"/>
      <c r="D2" s="121"/>
      <c r="E2" s="121"/>
      <c r="F2" s="121"/>
      <c r="G2" s="121"/>
      <c r="H2" s="121"/>
      <c r="I2" s="121"/>
    </row>
    <row r="3" spans="1:9" x14ac:dyDescent="0.35">
      <c r="A3" s="121"/>
      <c r="B3" s="121"/>
      <c r="C3" s="121"/>
      <c r="D3" s="121"/>
      <c r="E3" s="121"/>
      <c r="F3" s="121"/>
      <c r="G3" s="121"/>
      <c r="H3" s="121"/>
      <c r="I3" s="121"/>
    </row>
    <row r="4" spans="1:9" x14ac:dyDescent="0.35">
      <c r="A4" s="121"/>
      <c r="B4" s="121"/>
      <c r="C4" s="121"/>
      <c r="D4" s="121"/>
      <c r="E4" s="121"/>
      <c r="F4" s="121"/>
      <c r="G4" s="121"/>
      <c r="H4" s="121"/>
      <c r="I4" s="121"/>
    </row>
    <row r="5" spans="1:9" x14ac:dyDescent="0.35">
      <c r="A5" s="121"/>
      <c r="B5" s="121"/>
      <c r="C5" s="121"/>
      <c r="D5" s="121"/>
      <c r="E5" s="121"/>
      <c r="F5" s="121"/>
      <c r="G5" s="121"/>
      <c r="H5" s="121"/>
      <c r="I5" s="121"/>
    </row>
    <row r="6" spans="1:9" x14ac:dyDescent="0.35">
      <c r="A6" s="121"/>
      <c r="B6" s="121"/>
      <c r="C6" s="121"/>
      <c r="D6" s="121"/>
      <c r="E6" s="121"/>
      <c r="F6" s="121"/>
      <c r="G6" s="121"/>
      <c r="H6" s="121"/>
      <c r="I6" s="121"/>
    </row>
    <row r="7" spans="1:9" x14ac:dyDescent="0.35">
      <c r="A7" s="121"/>
      <c r="B7" s="121"/>
      <c r="C7" s="121"/>
      <c r="D7" s="121"/>
      <c r="E7" s="121"/>
      <c r="F7" s="121"/>
      <c r="G7" s="121"/>
      <c r="H7" s="121"/>
      <c r="I7" s="121"/>
    </row>
    <row r="8" spans="1:9" x14ac:dyDescent="0.35">
      <c r="A8" s="122" t="s">
        <v>1</v>
      </c>
      <c r="B8" s="122"/>
      <c r="C8" s="122"/>
      <c r="D8" s="122"/>
      <c r="E8" s="122"/>
      <c r="F8" s="122"/>
      <c r="G8" s="122"/>
      <c r="H8" s="122"/>
      <c r="I8" s="122"/>
    </row>
    <row r="9" spans="1:9" x14ac:dyDescent="0.35">
      <c r="A9" s="122"/>
      <c r="B9" s="122"/>
      <c r="C9" s="122"/>
      <c r="D9" s="122"/>
      <c r="E9" s="122"/>
      <c r="F9" s="122"/>
      <c r="G9" s="122"/>
      <c r="H9" s="122"/>
      <c r="I9" s="122"/>
    </row>
    <row r="10" spans="1:9" x14ac:dyDescent="0.35">
      <c r="A10" s="122"/>
      <c r="B10" s="122"/>
      <c r="C10" s="122"/>
      <c r="D10" s="122"/>
      <c r="E10" s="122"/>
      <c r="F10" s="122"/>
      <c r="G10" s="122"/>
      <c r="H10" s="122"/>
      <c r="I10" s="122"/>
    </row>
    <row r="11" spans="1:9" x14ac:dyDescent="0.35">
      <c r="A11" s="122"/>
      <c r="B11" s="122"/>
      <c r="C11" s="122"/>
      <c r="D11" s="122"/>
      <c r="E11" s="122"/>
      <c r="F11" s="122"/>
      <c r="G11" s="122"/>
      <c r="H11" s="122"/>
      <c r="I11" s="122"/>
    </row>
    <row r="12" spans="1:9" x14ac:dyDescent="0.35">
      <c r="A12" s="122"/>
      <c r="B12" s="122"/>
      <c r="C12" s="122"/>
      <c r="D12" s="122"/>
      <c r="E12" s="122"/>
      <c r="F12" s="122"/>
      <c r="G12" s="122"/>
      <c r="H12" s="122"/>
      <c r="I12" s="122"/>
    </row>
    <row r="13" spans="1:9" x14ac:dyDescent="0.35">
      <c r="A13" s="122"/>
      <c r="B13" s="122"/>
      <c r="C13" s="122"/>
      <c r="D13" s="122"/>
      <c r="E13" s="122"/>
      <c r="F13" s="122"/>
      <c r="G13" s="122"/>
      <c r="H13" s="122"/>
      <c r="I13" s="122"/>
    </row>
    <row r="14" spans="1:9" x14ac:dyDescent="0.35">
      <c r="A14" s="122"/>
      <c r="B14" s="122"/>
      <c r="C14" s="122"/>
      <c r="D14" s="122"/>
      <c r="E14" s="122"/>
      <c r="F14" s="122"/>
      <c r="G14" s="122"/>
      <c r="H14" s="122"/>
      <c r="I14" s="122"/>
    </row>
    <row r="15" spans="1:9" ht="19.5" customHeight="1" thickBot="1" x14ac:dyDescent="0.4"/>
    <row r="16" spans="1:9" ht="19.5" customHeight="1" thickBot="1" x14ac:dyDescent="0.4">
      <c r="A16" s="123" t="s">
        <v>2</v>
      </c>
      <c r="B16" s="124"/>
      <c r="C16" s="124"/>
      <c r="D16" s="124"/>
      <c r="E16" s="124"/>
      <c r="F16" s="124"/>
      <c r="G16" s="124"/>
      <c r="H16" s="125"/>
    </row>
    <row r="17" spans="1:13" x14ac:dyDescent="0.35">
      <c r="A17" s="126" t="s">
        <v>3</v>
      </c>
      <c r="B17" s="126"/>
      <c r="C17" s="126"/>
      <c r="D17" s="126"/>
      <c r="E17" s="126"/>
      <c r="F17" s="126"/>
      <c r="G17" s="126"/>
      <c r="H17" s="126"/>
    </row>
    <row r="18" spans="1:13" x14ac:dyDescent="0.35">
      <c r="A18" s="4" t="s">
        <v>4</v>
      </c>
      <c r="B18" s="5" t="s">
        <v>5</v>
      </c>
      <c r="C18" s="5"/>
      <c r="D18" s="5"/>
      <c r="E18" s="5"/>
    </row>
    <row r="19" spans="1:13" x14ac:dyDescent="0.35">
      <c r="A19" s="4" t="s">
        <v>6</v>
      </c>
      <c r="B19" s="6" t="s">
        <v>7</v>
      </c>
      <c r="C19" s="7">
        <v>16</v>
      </c>
    </row>
    <row r="20" spans="1:13" x14ac:dyDescent="0.35">
      <c r="A20" s="4" t="s">
        <v>8</v>
      </c>
      <c r="B20" s="6" t="s">
        <v>9</v>
      </c>
    </row>
    <row r="21" spans="1:13" x14ac:dyDescent="0.35">
      <c r="A21" s="4" t="s">
        <v>10</v>
      </c>
      <c r="B21" s="8" t="s">
        <v>56</v>
      </c>
      <c r="C21" s="8"/>
      <c r="D21" s="8"/>
      <c r="E21" s="8"/>
      <c r="F21" s="8"/>
      <c r="G21" s="8"/>
      <c r="H21" s="8"/>
      <c r="I21" s="9"/>
    </row>
    <row r="22" spans="1:13" x14ac:dyDescent="0.35">
      <c r="A22" s="4" t="s">
        <v>11</v>
      </c>
      <c r="B22" s="10">
        <v>42235</v>
      </c>
    </row>
    <row r="23" spans="1:13" x14ac:dyDescent="0.35">
      <c r="A23" s="4" t="s">
        <v>12</v>
      </c>
      <c r="B23" s="10">
        <v>42251</v>
      </c>
    </row>
    <row r="24" spans="1:13" x14ac:dyDescent="0.35">
      <c r="A24" s="4"/>
      <c r="B24" s="11"/>
    </row>
    <row r="25" spans="1:13" x14ac:dyDescent="0.35">
      <c r="A25" s="12" t="s">
        <v>13</v>
      </c>
      <c r="B25" s="13" t="s">
        <v>48</v>
      </c>
    </row>
    <row r="26" spans="1:13" s="1" customFormat="1" x14ac:dyDescent="0.35">
      <c r="A26" s="14"/>
      <c r="B26" s="15"/>
      <c r="C26" s="2"/>
      <c r="D26" s="2"/>
      <c r="E26" s="2"/>
      <c r="F26" s="2"/>
      <c r="G26" s="2"/>
      <c r="H26" s="2"/>
      <c r="I26" s="16"/>
      <c r="J26" s="16"/>
      <c r="K26" s="16"/>
      <c r="L26" s="16"/>
      <c r="M26" s="16"/>
    </row>
    <row r="27" spans="1:13" s="1" customFormat="1" ht="26.25" customHeight="1" x14ac:dyDescent="0.45">
      <c r="A27" s="17" t="s">
        <v>14</v>
      </c>
      <c r="B27" s="18" t="s">
        <v>49</v>
      </c>
      <c r="C27" s="19"/>
      <c r="H27" s="2"/>
      <c r="I27" s="16"/>
      <c r="J27" s="16"/>
      <c r="K27" s="16"/>
      <c r="L27" s="16"/>
      <c r="M27" s="16"/>
    </row>
    <row r="28" spans="1:13" s="1" customFormat="1" ht="26.25" customHeight="1" x14ac:dyDescent="0.45">
      <c r="A28" s="20" t="s">
        <v>15</v>
      </c>
      <c r="B28" s="19">
        <v>204.22</v>
      </c>
      <c r="C28" s="21"/>
      <c r="D28" s="22"/>
      <c r="E28" s="22"/>
      <c r="F28" s="22"/>
      <c r="G28" s="22"/>
      <c r="H28" s="2"/>
      <c r="I28" s="16"/>
      <c r="J28" s="16"/>
      <c r="K28" s="16"/>
      <c r="L28" s="16"/>
      <c r="M28" s="16"/>
    </row>
    <row r="29" spans="1:13" s="1" customFormat="1" ht="26.25" customHeight="1" x14ac:dyDescent="0.45">
      <c r="A29" s="14" t="s">
        <v>16</v>
      </c>
      <c r="B29" s="23">
        <v>0.1</v>
      </c>
      <c r="C29" s="21"/>
      <c r="D29" s="22"/>
      <c r="E29" s="22"/>
      <c r="F29" s="22"/>
      <c r="G29" s="22"/>
      <c r="H29" s="2"/>
      <c r="I29" s="16"/>
      <c r="J29" s="16"/>
      <c r="K29" s="16"/>
      <c r="L29" s="16"/>
      <c r="M29" s="16"/>
    </row>
    <row r="30" spans="1:13" s="1" customFormat="1" x14ac:dyDescent="0.35">
      <c r="A30" s="24" t="s">
        <v>17</v>
      </c>
      <c r="B30" s="25">
        <v>1</v>
      </c>
      <c r="C30" s="26" t="s">
        <v>18</v>
      </c>
      <c r="D30" s="25">
        <v>1</v>
      </c>
      <c r="F30" s="2"/>
      <c r="G30" s="2"/>
      <c r="H30" s="2"/>
      <c r="I30" s="16"/>
      <c r="J30" s="16"/>
      <c r="K30" s="16"/>
      <c r="L30" s="16"/>
      <c r="M30" s="16"/>
    </row>
    <row r="31" spans="1:13" s="1" customFormat="1" x14ac:dyDescent="0.35">
      <c r="A31" s="14"/>
      <c r="B31" s="15"/>
      <c r="C31" s="2"/>
      <c r="D31" s="2"/>
      <c r="E31" s="2"/>
      <c r="F31" s="2"/>
      <c r="G31" s="2"/>
      <c r="H31" s="2"/>
      <c r="I31" s="16"/>
      <c r="J31" s="16"/>
      <c r="K31" s="16"/>
      <c r="L31" s="16"/>
      <c r="M31" s="16"/>
    </row>
    <row r="32" spans="1:13" s="1" customFormat="1" ht="19.5" customHeight="1" thickBot="1" x14ac:dyDescent="0.4">
      <c r="A32" s="14"/>
      <c r="B32" s="15"/>
      <c r="C32" s="2"/>
      <c r="D32" s="2"/>
      <c r="E32" s="2"/>
      <c r="F32" s="2"/>
      <c r="G32" s="2"/>
      <c r="H32" s="2"/>
      <c r="I32" s="16"/>
      <c r="J32" s="16"/>
      <c r="K32" s="16"/>
      <c r="L32" s="16"/>
      <c r="M32" s="16"/>
    </row>
    <row r="33" spans="1:14" s="1" customFormat="1" ht="19.5" customHeight="1" thickBot="1" x14ac:dyDescent="0.4">
      <c r="A33" s="27" t="s">
        <v>19</v>
      </c>
      <c r="B33" s="27" t="s">
        <v>20</v>
      </c>
      <c r="C33" s="28" t="s">
        <v>21</v>
      </c>
      <c r="D33" s="27" t="s">
        <v>22</v>
      </c>
      <c r="E33" s="29" t="s">
        <v>23</v>
      </c>
      <c r="F33" s="29" t="s">
        <v>24</v>
      </c>
      <c r="G33" s="27" t="s">
        <v>25</v>
      </c>
      <c r="J33" s="16"/>
      <c r="K33" s="16"/>
      <c r="L33" s="16"/>
      <c r="M33" s="16"/>
    </row>
    <row r="34" spans="1:14" s="1" customFormat="1" ht="26.25" customHeight="1" x14ac:dyDescent="0.45">
      <c r="A34" s="30" t="s">
        <v>26</v>
      </c>
      <c r="B34" s="31">
        <v>338</v>
      </c>
      <c r="C34" s="32">
        <f>IF(ISBLANK(B34), "-",B34/$B$28*($B$30/$D$30))</f>
        <v>1.6550778572128098</v>
      </c>
      <c r="D34" s="31">
        <v>16.5</v>
      </c>
      <c r="E34" s="33">
        <f>IF(ISBLANK(B34), "-",C34/D34)</f>
        <v>0.10030774892198847</v>
      </c>
      <c r="F34" s="34">
        <f>IF(ISBLANK(B34), "-",(E34-$B$29)/$B$29)</f>
        <v>3.0774892198846826E-3</v>
      </c>
      <c r="G34" s="35">
        <f>IF(ISBLANK(B34),"-",E34/$B$29)</f>
        <v>1.0030774892198846</v>
      </c>
      <c r="J34" s="16"/>
      <c r="K34" s="16"/>
      <c r="L34" s="16"/>
      <c r="M34" s="16"/>
    </row>
    <row r="35" spans="1:14" s="1" customFormat="1" ht="26.25" customHeight="1" x14ac:dyDescent="0.45">
      <c r="A35" s="36" t="s">
        <v>27</v>
      </c>
      <c r="B35" s="37">
        <v>331.5</v>
      </c>
      <c r="C35" s="38">
        <f>IF(ISBLANK(B35), "-",B35/$B$28*($B$30/$D$30))</f>
        <v>1.6232494368817942</v>
      </c>
      <c r="D35" s="37">
        <v>16.2</v>
      </c>
      <c r="E35" s="39">
        <f>IF(ISBLANK(B35), "-",C35/D35)</f>
        <v>0.10020058252356755</v>
      </c>
      <c r="F35" s="40">
        <f>IF(ISBLANK(B35), "-",(E35-$B$29)/$B$29)</f>
        <v>2.0058252356754125E-3</v>
      </c>
      <c r="G35" s="41">
        <f>IF(ISBLANK(B35),"-",E35/$B$29)</f>
        <v>1.0020058252356754</v>
      </c>
      <c r="J35" s="16"/>
      <c r="K35" s="16"/>
      <c r="L35" s="16"/>
      <c r="M35" s="16"/>
    </row>
    <row r="36" spans="1:14" s="1" customFormat="1" ht="26.25" customHeight="1" x14ac:dyDescent="0.45">
      <c r="A36" s="36" t="s">
        <v>28</v>
      </c>
      <c r="B36" s="37">
        <v>343.2</v>
      </c>
      <c r="C36" s="38">
        <f>IF(ISBLANK(B36), "-",B36/$B$28*($B$30/$D$30))</f>
        <v>1.6805405934776221</v>
      </c>
      <c r="D36" s="37">
        <v>16.8</v>
      </c>
      <c r="E36" s="39">
        <f>IF(ISBLANK(B36), "-",C36/D36)</f>
        <v>0.10003217818319178</v>
      </c>
      <c r="F36" s="40">
        <f>IF(ISBLANK(B36), "-",(E36-$B$29)/$B$29)</f>
        <v>3.2178183191775012E-4</v>
      </c>
      <c r="G36" s="41">
        <f>IF(ISBLANK(B36),"-",E36/$B$29)</f>
        <v>1.0003217818319177</v>
      </c>
      <c r="J36" s="16"/>
      <c r="K36" s="16"/>
      <c r="L36" s="16"/>
      <c r="M36" s="16"/>
    </row>
    <row r="37" spans="1:14" s="1" customFormat="1" ht="27" customHeight="1" thickBot="1" x14ac:dyDescent="0.5">
      <c r="A37" s="42" t="s">
        <v>29</v>
      </c>
      <c r="B37" s="43"/>
      <c r="C37" s="44" t="str">
        <f>IF(ISBLANK(B37), "-",B37/$B$28*($B$30/$D$30))</f>
        <v>-</v>
      </c>
      <c r="D37" s="45"/>
      <c r="E37" s="46" t="str">
        <f>IF(ISBLANK(B37), "-",C37/D37)</f>
        <v>-</v>
      </c>
      <c r="F37" s="47" t="str">
        <f>IF(ISBLANK(B37), "-",(E37-$B$29)/$B$29)</f>
        <v>-</v>
      </c>
      <c r="G37" s="48" t="str">
        <f>IF(ISBLANK(B37),"-",E37/$B$29)</f>
        <v>-</v>
      </c>
      <c r="J37" s="16"/>
      <c r="K37" s="16"/>
      <c r="L37" s="16"/>
      <c r="M37" s="16"/>
    </row>
    <row r="38" spans="1:14" ht="19.5" customHeight="1" thickBot="1" x14ac:dyDescent="0.4">
      <c r="A38" s="1"/>
      <c r="B38" s="1"/>
      <c r="C38" s="1"/>
      <c r="D38" s="49" t="s">
        <v>30</v>
      </c>
      <c r="E38" s="50">
        <f>AVERAGE(E34:E37)</f>
        <v>0.10018016987624927</v>
      </c>
      <c r="F38" s="51">
        <f>AVERAGE(F34:F37)</f>
        <v>1.8016987624926151E-3</v>
      </c>
      <c r="G38" s="52">
        <f>AVERAGE(G34:G37)</f>
        <v>1.0018016987624927</v>
      </c>
      <c r="H38" s="1"/>
      <c r="L38" s="16"/>
      <c r="M38" s="16"/>
      <c r="N38" s="1"/>
    </row>
    <row r="39" spans="1:14" x14ac:dyDescent="0.35">
      <c r="A39" s="1"/>
      <c r="B39" s="53"/>
      <c r="C39" s="54"/>
      <c r="D39" s="55" t="s">
        <v>31</v>
      </c>
      <c r="E39" s="56">
        <f>STDEV(E34:E37)/E38</f>
        <v>1.386649441069465E-3</v>
      </c>
      <c r="F39" s="57"/>
      <c r="G39" s="1"/>
      <c r="H39" s="1"/>
    </row>
    <row r="40" spans="1:14" ht="19.5" customHeight="1" thickBot="1" x14ac:dyDescent="0.4">
      <c r="A40" s="1"/>
      <c r="B40" s="53"/>
      <c r="C40" s="54"/>
      <c r="D40" s="58" t="s">
        <v>32</v>
      </c>
      <c r="E40" s="59">
        <f>COUNT(E34:E37)</f>
        <v>3</v>
      </c>
      <c r="F40" s="60"/>
      <c r="G40" s="1"/>
      <c r="H40" s="1"/>
    </row>
    <row r="41" spans="1:14" x14ac:dyDescent="0.35">
      <c r="A41" s="61"/>
      <c r="B41" s="62"/>
      <c r="C41" s="53"/>
      <c r="D41" s="53"/>
      <c r="E41" s="53"/>
      <c r="F41" s="63"/>
      <c r="G41" s="1"/>
      <c r="H41" s="1"/>
    </row>
    <row r="43" spans="1:14" x14ac:dyDescent="0.35">
      <c r="A43" s="64" t="s">
        <v>13</v>
      </c>
      <c r="B43" s="13" t="s">
        <v>33</v>
      </c>
      <c r="F43" s="2">
        <f>43-30</f>
        <v>13</v>
      </c>
    </row>
    <row r="44" spans="1:14" x14ac:dyDescent="0.35">
      <c r="A44" s="14" t="s">
        <v>34</v>
      </c>
      <c r="B44" s="65" t="str">
        <f>B21</f>
        <v>Each ml contains Quinine Dihydrochloride B.P 300 mg Benzyl alcohol BP 2% w/v</v>
      </c>
    </row>
    <row r="45" spans="1:14" x14ac:dyDescent="0.35">
      <c r="A45" s="65"/>
      <c r="B45" s="66"/>
      <c r="H45" s="67"/>
      <c r="I45" s="136"/>
    </row>
    <row r="46" spans="1:14" ht="26.25" customHeight="1" x14ac:dyDescent="0.45">
      <c r="A46" s="65" t="s">
        <v>50</v>
      </c>
      <c r="B46" s="68">
        <v>1</v>
      </c>
      <c r="C46" s="2" t="s">
        <v>51</v>
      </c>
      <c r="D46" s="69">
        <v>300</v>
      </c>
      <c r="E46" s="2" t="str">
        <f>B20</f>
        <v>QUININE DIHYDROCHLORIDE</v>
      </c>
      <c r="H46" s="67"/>
      <c r="I46" s="136"/>
    </row>
    <row r="47" spans="1:14" x14ac:dyDescent="0.35">
      <c r="A47" s="65"/>
      <c r="B47" s="70"/>
      <c r="H47" s="67"/>
      <c r="I47" s="136"/>
    </row>
    <row r="48" spans="1:14" ht="26.25" customHeight="1" x14ac:dyDescent="0.45">
      <c r="A48" s="14" t="s">
        <v>55</v>
      </c>
      <c r="B48" s="129">
        <v>19.87</v>
      </c>
      <c r="C48" s="1" t="str">
        <f>B20</f>
        <v>QUININE DIHYDROCHLORIDE</v>
      </c>
      <c r="H48" s="67"/>
    </row>
    <row r="49" spans="1:10" ht="19.5" customHeight="1" thickBot="1" x14ac:dyDescent="0.4">
      <c r="A49" s="1"/>
      <c r="B49" s="1"/>
      <c r="C49" s="1"/>
      <c r="D49" s="1"/>
      <c r="H49" s="67"/>
    </row>
    <row r="50" spans="1:10" ht="19.5" customHeight="1" thickBot="1" x14ac:dyDescent="0.4">
      <c r="C50" s="1"/>
      <c r="D50" s="1"/>
      <c r="E50" s="1"/>
      <c r="F50" s="1"/>
      <c r="G50" s="127" t="s">
        <v>35</v>
      </c>
      <c r="H50" s="128"/>
      <c r="J50" s="71"/>
    </row>
    <row r="51" spans="1:10" ht="19.5" customHeight="1" thickBot="1" x14ac:dyDescent="0.4">
      <c r="A51" s="72" t="s">
        <v>36</v>
      </c>
      <c r="B51" s="27" t="s">
        <v>52</v>
      </c>
      <c r="C51" s="27" t="s">
        <v>37</v>
      </c>
      <c r="D51" s="27" t="s">
        <v>38</v>
      </c>
      <c r="E51" s="27" t="s">
        <v>39</v>
      </c>
      <c r="F51" s="73" t="s">
        <v>40</v>
      </c>
      <c r="G51" s="27" t="s">
        <v>41</v>
      </c>
      <c r="H51" s="27" t="s">
        <v>53</v>
      </c>
      <c r="I51" s="74" t="s">
        <v>42</v>
      </c>
      <c r="J51" s="75"/>
    </row>
    <row r="52" spans="1:10" ht="26.25" customHeight="1" x14ac:dyDescent="0.45">
      <c r="A52" s="76" t="s">
        <v>26</v>
      </c>
      <c r="B52" s="77">
        <v>1</v>
      </c>
      <c r="C52" s="130">
        <v>15.3</v>
      </c>
      <c r="D52" s="78">
        <v>0</v>
      </c>
      <c r="E52" s="79">
        <f>IF(ISBLANK(B52),"-",C52-$D$56)</f>
        <v>15.3</v>
      </c>
      <c r="F52" s="80">
        <f>IF(ISBLANK(B52), "-",E52*$G$38)</f>
        <v>15.327565991066139</v>
      </c>
      <c r="G52" s="81">
        <f>IF(ISBLANK(B52),"-",F52*$B$48)</f>
        <v>304.5587362424842</v>
      </c>
      <c r="H52" s="82">
        <f>IF(ISBLANK(B52),"-",G52*$B$46/B52)</f>
        <v>304.5587362424842</v>
      </c>
      <c r="I52" s="34">
        <f>IF(ISBLANK(B52),"-",H52/$D$46)</f>
        <v>1.0151957874749473</v>
      </c>
      <c r="J52" s="83"/>
    </row>
    <row r="53" spans="1:10" ht="26.25" customHeight="1" x14ac:dyDescent="0.45">
      <c r="A53" s="84" t="s">
        <v>27</v>
      </c>
      <c r="B53" s="85">
        <v>1</v>
      </c>
      <c r="C53" s="131">
        <v>15</v>
      </c>
      <c r="D53" s="86">
        <v>0</v>
      </c>
      <c r="E53" s="87">
        <f>IF(ISBLANK(B53),"-",C53-$D$56)</f>
        <v>15</v>
      </c>
      <c r="F53" s="88">
        <f>IF(ISBLANK(B53), "-",E53*$G$38)</f>
        <v>15.027025481437391</v>
      </c>
      <c r="G53" s="89">
        <f>IF(ISBLANK(B53),"-",F53*$B$48)</f>
        <v>298.58699631616099</v>
      </c>
      <c r="H53" s="90">
        <f>IF(ISBLANK(B53),"-",G53*$B$46/B53)</f>
        <v>298.58699631616099</v>
      </c>
      <c r="I53" s="40">
        <f>IF(ISBLANK(B53),"-",H53/$D$46)</f>
        <v>0.99528998772053667</v>
      </c>
      <c r="J53" s="83"/>
    </row>
    <row r="54" spans="1:10" ht="26.25" customHeight="1" x14ac:dyDescent="0.45">
      <c r="A54" s="84" t="s">
        <v>28</v>
      </c>
      <c r="B54" s="85">
        <v>1</v>
      </c>
      <c r="C54" s="131">
        <v>14.9</v>
      </c>
      <c r="D54" s="86">
        <v>0</v>
      </c>
      <c r="E54" s="87">
        <f>IF(ISBLANK(B54),"-",C54-$D$56)</f>
        <v>14.9</v>
      </c>
      <c r="F54" s="88">
        <f>IF(ISBLANK(B54), "-",E54*$G$38)</f>
        <v>14.926845311561141</v>
      </c>
      <c r="G54" s="89">
        <f>IF(ISBLANK(B54),"-",F54*$B$48)</f>
        <v>296.59641634071988</v>
      </c>
      <c r="H54" s="90">
        <f>IF(ISBLANK(B54),"-",G54*$B$46/B54)</f>
        <v>296.59641634071988</v>
      </c>
      <c r="I54" s="40">
        <f>IF(ISBLANK(B54),"-",H54/$D$46)</f>
        <v>0.98865472113573294</v>
      </c>
      <c r="J54" s="83"/>
    </row>
    <row r="55" spans="1:10" ht="27" customHeight="1" thickBot="1" x14ac:dyDescent="0.5">
      <c r="A55" s="91" t="s">
        <v>29</v>
      </c>
      <c r="B55" s="92"/>
      <c r="C55" s="93"/>
      <c r="D55" s="94"/>
      <c r="E55" s="95" t="str">
        <f>IF(ISBLANK(B55),"-",C55-$D$56)</f>
        <v>-</v>
      </c>
      <c r="F55" s="96" t="str">
        <f>IF(ISBLANK(B55), "-",E55*$G$38)</f>
        <v>-</v>
      </c>
      <c r="G55" s="97" t="str">
        <f>IF(ISBLANK(B55),"-",F55*$B$48)</f>
        <v>-</v>
      </c>
      <c r="H55" s="98" t="str">
        <f>IF(ISBLANK(B55),"-",G55*$B$46/B55)</f>
        <v>-</v>
      </c>
      <c r="I55" s="40" t="str">
        <f>IF(ISBLANK(B55),"-",H55/$D$46)</f>
        <v>-</v>
      </c>
      <c r="J55" s="60"/>
    </row>
    <row r="56" spans="1:10" ht="26.25" customHeight="1" x14ac:dyDescent="0.45">
      <c r="C56" s="99" t="s">
        <v>30</v>
      </c>
      <c r="D56" s="100">
        <f>AVERAGE(D52:D55)</f>
        <v>0</v>
      </c>
      <c r="F56" s="99" t="s">
        <v>30</v>
      </c>
      <c r="G56" s="101">
        <f>AVERAGE(G52:G55)</f>
        <v>299.91404963312169</v>
      </c>
      <c r="H56" s="102">
        <f>AVERAGE(H52:H55)</f>
        <v>299.91404963312169</v>
      </c>
      <c r="I56" s="103">
        <f>AVERAGE(I52:I55)</f>
        <v>0.99971349877707227</v>
      </c>
      <c r="J56" s="104"/>
    </row>
    <row r="57" spans="1:10" ht="26.25" customHeight="1" x14ac:dyDescent="0.5">
      <c r="C57" s="55" t="s">
        <v>31</v>
      </c>
      <c r="D57" s="56" t="str">
        <f>IF(D56=0,"-",STDEV(D52:D55)/D56)</f>
        <v>-</v>
      </c>
      <c r="F57" s="55" t="s">
        <v>31</v>
      </c>
      <c r="G57" s="105"/>
      <c r="H57" s="106">
        <f>STDEV(H52:H55)/H56</f>
        <v>1.381636725309383E-2</v>
      </c>
      <c r="I57" s="137">
        <f>STDEV(I52:I55)/I56</f>
        <v>1.3816367253093818E-2</v>
      </c>
      <c r="J57" s="107"/>
    </row>
    <row r="58" spans="1:10" ht="27" customHeight="1" thickBot="1" x14ac:dyDescent="0.55000000000000004">
      <c r="C58" s="58" t="s">
        <v>32</v>
      </c>
      <c r="D58" s="59">
        <f>COUNT(D52:D55)</f>
        <v>3</v>
      </c>
      <c r="F58" s="58" t="s">
        <v>32</v>
      </c>
      <c r="G58" s="108">
        <f>COUNT(G52:G55)</f>
        <v>3</v>
      </c>
      <c r="H58" s="109">
        <f>COUNT(H52:H55)</f>
        <v>3</v>
      </c>
      <c r="I58" s="108">
        <f>COUNT(I52:I55)</f>
        <v>3</v>
      </c>
      <c r="J58" s="110"/>
    </row>
    <row r="59" spans="1:10" x14ac:dyDescent="0.35">
      <c r="H59" s="67"/>
    </row>
    <row r="60" spans="1:10" x14ac:dyDescent="0.35">
      <c r="H60" s="67"/>
    </row>
    <row r="61" spans="1:10" ht="19.5" customHeight="1" thickBot="1" x14ac:dyDescent="0.4">
      <c r="A61" s="111"/>
      <c r="B61" s="111"/>
      <c r="C61" s="112"/>
      <c r="D61" s="112"/>
      <c r="E61" s="112"/>
      <c r="F61" s="112"/>
      <c r="G61" s="112"/>
      <c r="H61" s="112"/>
    </row>
    <row r="62" spans="1:10" x14ac:dyDescent="0.35">
      <c r="B62" s="120" t="s">
        <v>43</v>
      </c>
      <c r="C62" s="120"/>
      <c r="E62" s="113" t="s">
        <v>44</v>
      </c>
      <c r="F62" s="114"/>
      <c r="G62" s="120" t="s">
        <v>45</v>
      </c>
      <c r="H62" s="120"/>
    </row>
    <row r="63" spans="1:10" ht="83.25" customHeight="1" x14ac:dyDescent="0.35">
      <c r="A63" s="115" t="s">
        <v>46</v>
      </c>
      <c r="B63" s="133" t="s">
        <v>54</v>
      </c>
      <c r="C63" s="116"/>
      <c r="E63" s="135">
        <v>42284</v>
      </c>
      <c r="G63" s="117"/>
      <c r="H63" s="117"/>
    </row>
    <row r="64" spans="1:10" ht="84" customHeight="1" x14ac:dyDescent="0.35">
      <c r="A64" s="115" t="s">
        <v>47</v>
      </c>
      <c r="B64" s="132" t="s">
        <v>57</v>
      </c>
      <c r="C64" s="132"/>
      <c r="E64" s="134">
        <v>42296</v>
      </c>
      <c r="G64" s="118"/>
      <c r="H64" s="118"/>
    </row>
    <row r="65" spans="1:8" x14ac:dyDescent="0.35">
      <c r="A65" s="67"/>
      <c r="B65" s="67"/>
      <c r="C65" s="67"/>
      <c r="D65" s="67"/>
      <c r="E65" s="67"/>
      <c r="F65" s="119"/>
      <c r="G65" s="67"/>
      <c r="H65" s="67"/>
    </row>
    <row r="66" spans="1:8" x14ac:dyDescent="0.35">
      <c r="A66" s="67"/>
      <c r="B66" s="67"/>
      <c r="C66" s="67"/>
      <c r="D66" s="67"/>
      <c r="E66" s="67"/>
      <c r="F66" s="119"/>
      <c r="G66" s="67"/>
      <c r="H66" s="67"/>
    </row>
    <row r="67" spans="1:8" x14ac:dyDescent="0.35">
      <c r="A67" s="67"/>
      <c r="B67" s="67"/>
      <c r="C67" s="67"/>
      <c r="D67" s="67"/>
      <c r="E67" s="67"/>
      <c r="F67" s="119"/>
      <c r="G67" s="67"/>
      <c r="H67" s="67"/>
    </row>
    <row r="68" spans="1:8" x14ac:dyDescent="0.35">
      <c r="A68" s="67"/>
      <c r="B68" s="67"/>
      <c r="C68" s="67"/>
      <c r="D68" s="67"/>
      <c r="E68" s="67"/>
      <c r="F68" s="119"/>
      <c r="G68" s="67"/>
      <c r="H68" s="67"/>
    </row>
    <row r="69" spans="1:8" x14ac:dyDescent="0.35">
      <c r="A69" s="67"/>
      <c r="B69" s="67"/>
      <c r="C69" s="67"/>
      <c r="D69" s="67"/>
      <c r="E69" s="67"/>
      <c r="F69" s="119"/>
      <c r="G69" s="67"/>
      <c r="H69" s="67"/>
    </row>
    <row r="70" spans="1:8" x14ac:dyDescent="0.35">
      <c r="A70" s="67"/>
      <c r="B70" s="67"/>
      <c r="C70" s="67"/>
      <c r="D70" s="67"/>
      <c r="E70" s="67"/>
      <c r="F70" s="119"/>
      <c r="G70" s="67"/>
      <c r="H70" s="67"/>
    </row>
    <row r="71" spans="1:8" x14ac:dyDescent="0.35">
      <c r="A71" s="67"/>
      <c r="B71" s="67"/>
      <c r="C71" s="67"/>
      <c r="D71" s="67"/>
      <c r="E71" s="67"/>
      <c r="F71" s="119"/>
      <c r="G71" s="67"/>
      <c r="H71" s="67"/>
    </row>
    <row r="72" spans="1:8" x14ac:dyDescent="0.35">
      <c r="A72" s="67"/>
      <c r="B72" s="67"/>
      <c r="C72" s="67"/>
      <c r="D72" s="67"/>
      <c r="E72" s="67"/>
      <c r="F72" s="119"/>
      <c r="G72" s="67"/>
      <c r="H72" s="67"/>
    </row>
    <row r="73" spans="1:8" x14ac:dyDescent="0.35">
      <c r="A73" s="67"/>
      <c r="B73" s="67"/>
      <c r="C73" s="67"/>
      <c r="D73" s="67"/>
      <c r="E73" s="67"/>
      <c r="F73" s="119"/>
      <c r="G73" s="67"/>
      <c r="H73" s="67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3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084</vt:lpstr>
      <vt:lpstr>'084'!Print_Area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Nicholas Njuguna</cp:lastModifiedBy>
  <cp:lastPrinted>2015-10-08T06:17:12Z</cp:lastPrinted>
  <dcterms:created xsi:type="dcterms:W3CDTF">2012-10-19T06:03:51Z</dcterms:created>
  <dcterms:modified xsi:type="dcterms:W3CDTF">2015-10-19T10:23:53Z</dcterms:modified>
</cp:coreProperties>
</file>