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E31"/>
  <c r="B32"/>
  <c r="B38" s="1"/>
  <c r="A38" s="1"/>
  <c r="B39" s="1"/>
  <c r="A39" s="1"/>
  <c r="B40" s="1"/>
  <c r="A40" s="1"/>
  <c r="B41" s="1"/>
  <c r="A41" s="1"/>
  <c r="B26"/>
  <c r="B24"/>
  <c r="F55" i="2"/>
  <c r="F51"/>
  <c r="F49"/>
  <c r="F47"/>
  <c r="E47"/>
  <c r="D47"/>
  <c r="E46"/>
  <c r="F46" s="1"/>
  <c r="F48" s="1"/>
  <c r="F52" s="1"/>
  <c r="D55" s="1"/>
  <c r="D46"/>
  <c r="B34"/>
  <c r="B16"/>
  <c r="F67" i="1"/>
  <c r="F61"/>
  <c r="D59"/>
  <c r="E59" s="1"/>
  <c r="F59" s="1"/>
  <c r="D58"/>
  <c r="E58" s="1"/>
  <c r="F58" s="1"/>
  <c r="F60" l="1"/>
  <c r="F64" s="1"/>
</calcChain>
</file>

<file path=xl/sharedStrings.xml><?xml version="1.0" encoding="utf-8"?>
<sst xmlns="http://schemas.openxmlformats.org/spreadsheetml/2006/main" count="136" uniqueCount="84">
  <si>
    <t>MICOBIOLOGY NO.</t>
  </si>
  <si>
    <t>BIOL/002/2015</t>
  </si>
  <si>
    <t>DATE RECEIVED</t>
  </si>
  <si>
    <t>2015-08-12 12:54:39</t>
  </si>
  <si>
    <t>Analysis Report</t>
  </si>
  <si>
    <t>Sample Name:</t>
  </si>
  <si>
    <t>Metronidazole IV Infusion</t>
  </si>
  <si>
    <t>Lab Ref No:</t>
  </si>
  <si>
    <t>NDQA201508088</t>
  </si>
  <si>
    <t>Active Ingredient:</t>
  </si>
  <si>
    <t>Metronidazole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</si>
  <si>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</si>
  <si>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</si>
  <si>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</si>
  <si>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</si>
  <si>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</si>
  <si>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</si>
  <si>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</si>
  <si>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</si>
  <si>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</si>
  <si>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</si>
  <si>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</si>
  <si>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</si>
  <si>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</si>
  <si>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</si>
  <si>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</si>
  <si>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</si>
  <si>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</si>
  <si>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</si>
  <si>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</si>
  <si>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</si>
  <si>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</si>
  <si>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</si>
  <si>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</si>
  <si>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</si>
  <si>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</si>
  <si>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</si>
  <si>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</si>
  <si>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</si>
  <si>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</si>
  <si>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</si>
  <si>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</si>
  <si>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</si>
  <si>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</si>
  <si>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</si>
  <si>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</si>
  <si>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</si>
  <si>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</si>
  <si>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</si>
  <si>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</si>
  <si>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</si>
  <si>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</si>
  <si>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</si>
  <si>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</si>
  <si>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</si>
  <si>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</si>
  <si>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</si>
  <si>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</si>
  <si>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</si>
  <si>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</si>
  <si>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</si>
  <si>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</si>
  <si>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</si>
  <si>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</si>
  <si>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</si>
  <si>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</si>
  <si>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</si>
  <si>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</si>
  <si>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</si>
  <si>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</si>
  <si>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</si>
  <si>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</si>
  <si>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</si>
  <si>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</si>
  <si>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Maximum Administrable Volume</t>
  </si>
  <si>
    <t>mg/kg/hr</t>
  </si>
  <si>
    <t>8000 EU / vial</t>
  </si>
  <si>
    <t>8.0mL</t>
  </si>
  <si>
    <t>Diluent Vol1 (µL)</t>
  </si>
  <si>
    <t>Diluent Vol2 (µL)</t>
  </si>
  <si>
    <t>B5</t>
  </si>
  <si>
    <t>B6</t>
  </si>
  <si>
    <t>ERIC NGAMAU</t>
  </si>
  <si>
    <t>Metronidazole Endotoxin Assay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</si>
</sst>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7" zoomScale="80" zoomScaleNormal="85" workbookViewId="0">
      <selection activeCell="B14" sqref="B1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88" t="s">
        <v>83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89" customFormat="1" ht="15.95" customHeight="1">
      <c r="A23" s="8" t="s">
        <v>74</v>
      </c>
      <c r="B23" s="115">
        <v>15</v>
      </c>
      <c r="C23" s="11" t="s">
        <v>75</v>
      </c>
    </row>
    <row r="24" spans="1:7" s="9" customFormat="1" ht="16.5" customHeight="1">
      <c r="A24" s="9" t="s">
        <v>21</v>
      </c>
      <c r="B24" s="12">
        <f>5/B23</f>
        <v>0.33333333333333331</v>
      </c>
      <c r="C24" s="13" t="s">
        <v>22</v>
      </c>
      <c r="D24" s="14"/>
      <c r="E24" s="15"/>
    </row>
    <row r="25" spans="1:7" s="9" customFormat="1" ht="19.5" customHeight="1">
      <c r="A25" s="16" t="s">
        <v>25</v>
      </c>
      <c r="B25" s="17">
        <v>5</v>
      </c>
      <c r="C25" s="18"/>
      <c r="D25" s="14"/>
      <c r="E25" s="15"/>
    </row>
    <row r="26" spans="1:7" s="9" customFormat="1" ht="18.75" customHeight="1">
      <c r="A26" s="19" t="s">
        <v>26</v>
      </c>
      <c r="B26" s="20">
        <f>B24*B25/B22</f>
        <v>333.33333333333331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1" t="s">
        <v>28</v>
      </c>
      <c r="B29" s="122"/>
      <c r="C29" s="123" t="s">
        <v>29</v>
      </c>
      <c r="D29" s="123"/>
      <c r="E29" s="123"/>
      <c r="F29" s="124"/>
    </row>
    <row r="30" spans="1:7" ht="20.100000000000001" customHeight="1">
      <c r="A30" s="25" t="s">
        <v>30</v>
      </c>
      <c r="B30" s="99" t="s">
        <v>76</v>
      </c>
      <c r="C30" s="125" t="s">
        <v>31</v>
      </c>
      <c r="D30" s="126"/>
      <c r="E30" s="126" t="s">
        <v>32</v>
      </c>
      <c r="F30" s="127"/>
    </row>
    <row r="31" spans="1:7" ht="20.100000000000001" customHeight="1">
      <c r="A31" s="27" t="s">
        <v>33</v>
      </c>
      <c r="B31" s="114" t="s">
        <v>77</v>
      </c>
      <c r="C31" s="128">
        <v>0.996</v>
      </c>
      <c r="D31" s="129"/>
      <c r="E31" s="116">
        <f>POWER(C31,2)</f>
        <v>0.99201600000000001</v>
      </c>
      <c r="F31" s="117"/>
      <c r="G31" s="9"/>
    </row>
    <row r="32" spans="1:7" ht="20.100000000000001" customHeight="1">
      <c r="A32" s="97" t="s">
        <v>35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9" t="s">
        <v>36</v>
      </c>
      <c r="B35" s="119"/>
      <c r="C35" s="119"/>
      <c r="D35" s="119"/>
      <c r="E35" s="119"/>
      <c r="F35" s="119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20" t="s">
        <v>43</v>
      </c>
      <c r="B43" s="120"/>
      <c r="C43" s="120"/>
      <c r="D43" s="120"/>
      <c r="E43" s="120"/>
      <c r="F43" s="120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78</v>
      </c>
      <c r="C45" s="87" t="s">
        <v>41</v>
      </c>
      <c r="D45" s="95" t="s">
        <v>79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6950</v>
      </c>
      <c r="C46" s="103">
        <v>1</v>
      </c>
      <c r="D46" s="111">
        <v>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6.14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-0.128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80</v>
      </c>
      <c r="B58" s="59">
        <v>50</v>
      </c>
      <c r="C58" s="60">
        <v>5209</v>
      </c>
      <c r="D58" s="61">
        <f>LN(C58)</f>
        <v>8.5581431777451922</v>
      </c>
      <c r="E58" s="61">
        <f>(D58-$B$53)/$B$54</f>
        <v>-18.891743576134317</v>
      </c>
      <c r="F58" s="62">
        <f>EXP(E58)</f>
        <v>6.2433834863825696E-9</v>
      </c>
      <c r="G58" s="63"/>
      <c r="H58" s="63"/>
      <c r="I58" s="63"/>
    </row>
    <row r="59" spans="1:9" s="64" customFormat="1" ht="27" customHeight="1">
      <c r="A59" s="65" t="s">
        <v>81</v>
      </c>
      <c r="B59" s="66">
        <v>50</v>
      </c>
      <c r="C59" s="67">
        <v>5124</v>
      </c>
      <c r="D59" s="68">
        <f>LN(C59)</f>
        <v>8.5416906630166256</v>
      </c>
      <c r="E59" s="68">
        <f>(D59-$B$53)/$B$54</f>
        <v>-18.76320830481739</v>
      </c>
      <c r="F59" s="69">
        <f>EXP(E59)</f>
        <v>7.0997355163067308E-9</v>
      </c>
      <c r="G59" s="63"/>
      <c r="H59" s="63"/>
      <c r="I59" s="63"/>
    </row>
    <row r="60" spans="1:9" ht="26.25" customHeight="1">
      <c r="A60" s="8"/>
      <c r="B60" s="45"/>
      <c r="C60" s="8"/>
      <c r="D60" s="118" t="s">
        <v>58</v>
      </c>
      <c r="E60" s="118"/>
      <c r="F60" s="70">
        <f>AVERAGE(F58:F59)</f>
        <v>6.6715595013446502E-9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1.1633422317014717E-2</v>
      </c>
      <c r="G61" s="9"/>
      <c r="H61" s="9"/>
    </row>
    <row r="62" spans="1:9" ht="26.25" customHeight="1">
      <c r="A62" s="8"/>
      <c r="B62" s="45"/>
      <c r="C62" s="8"/>
      <c r="D62" s="118" t="s">
        <v>60</v>
      </c>
      <c r="E62" s="118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(B46+A46)/A46*(D46+C46)/C46</f>
        <v>140</v>
      </c>
      <c r="G63" s="9"/>
      <c r="H63" s="9"/>
    </row>
    <row r="64" spans="1:9" ht="25.5" customHeight="1">
      <c r="E64" s="71" t="s">
        <v>62</v>
      </c>
      <c r="F64" s="75">
        <f>F63*F60</f>
        <v>9.3401833018825103E-7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31">
        <f>F64*B25</f>
        <v>4.6700916509412556E-6</v>
      </c>
      <c r="E67" s="131"/>
      <c r="F67" s="74" t="str">
        <f>C24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82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NDQA201508088 / Bacterial Endotoxin / Download 1  /  Analyst - Eric Ngamau /  Date 08-09-2015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6">
        <v>0.998</v>
      </c>
      <c r="F32" s="117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8" t="s">
        <v>58</v>
      </c>
      <c r="E48" s="118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8" t="s">
        <v>60</v>
      </c>
      <c r="E50" s="118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2015-09-08T06:49:15Z</cp:lastPrinted>
  <dcterms:created xsi:type="dcterms:W3CDTF">2014-04-25T13:22:50Z</dcterms:created>
  <dcterms:modified xsi:type="dcterms:W3CDTF">2015-09-08T06:49:40Z</dcterms:modified>
</cp:coreProperties>
</file>