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component!$A$4:$F$79</definedName>
  </definedNames>
  <calcPr calcId="125725"/>
  <fileRecoveryPr repairLoad="1"/>
</workbook>
</file>

<file path=xl/calcChain.xml><?xml version="1.0" encoding="utf-8"?>
<calcChain xmlns="http://schemas.openxmlformats.org/spreadsheetml/2006/main">
  <c r="D70" i="1"/>
  <c r="F66"/>
  <c r="F63"/>
  <c r="E34"/>
  <c r="B35"/>
  <c r="B29"/>
  <c r="B25"/>
  <c r="F55" i="2"/>
  <c r="F51"/>
  <c r="F49"/>
  <c r="D47"/>
  <c r="E47" s="1"/>
  <c r="F47" s="1"/>
  <c r="D46"/>
  <c r="E46" s="1"/>
  <c r="F46" s="1"/>
  <c r="F48" s="1"/>
  <c r="B34"/>
  <c r="B16"/>
  <c r="F70" i="1"/>
  <c r="F64"/>
  <c r="D62"/>
  <c r="E62" s="1"/>
  <c r="F62" s="1"/>
  <c r="E61"/>
  <c r="F61" s="1"/>
  <c r="D61"/>
  <c r="B41"/>
  <c r="A41" s="1"/>
  <c r="B42" s="1"/>
  <c r="A42" s="1"/>
  <c r="B43" s="1"/>
  <c r="A43" s="1"/>
  <c r="B44" s="1"/>
  <c r="A44" s="1"/>
  <c r="F67" l="1"/>
  <c r="F52" i="2"/>
  <c r="D55" s="1"/>
</calcChain>
</file>

<file path=xl/sharedStrings.xml><?xml version="1.0" encoding="utf-8"?>
<sst xmlns="http://schemas.openxmlformats.org/spreadsheetml/2006/main" count="142" uniqueCount="89">
  <si>
    <t>MICOBIOLOGY NO.</t>
  </si>
  <si>
    <t>BIOL/002/2015</t>
  </si>
  <si>
    <t>DATE RECEIVED</t>
  </si>
  <si>
    <t>2015-09-11 10:59:03</t>
  </si>
  <si>
    <t>Analysis Report</t>
  </si>
  <si>
    <t>Attenuated Measles Virus Microbial Assay</t>
  </si>
  <si>
    <t>Sample Name:</t>
  </si>
  <si>
    <t>MEASLE VACCINE, LIVE ATENUATED</t>
  </si>
  <si>
    <t>Lab Ref No:</t>
  </si>
  <si>
    <t>NDQA201509280</t>
  </si>
  <si>
    <t>Active Ingredient:</t>
  </si>
  <si>
    <t>Attenuated Measles Virus</t>
  </si>
  <si>
    <t>Label Claim:</t>
  </si>
  <si>
    <t>Each  ml contains mg of Apyrogenic</t>
  </si>
  <si>
    <t>Date Test Set:</t>
  </si>
  <si>
    <t>11/09/2015</t>
  </si>
  <si>
    <t>Date of Results:</t>
  </si>
  <si>
    <t>14/09/1985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</si>
  <si>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</si>
  <si>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</si>
  <si>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</si>
  <si>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</si>
  <si>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</si>
  <si>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</si>
  <si>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</si>
  <si>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</si>
  <si>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</si>
  <si>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</si>
  <si>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</si>
  <si>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</si>
  <si>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</si>
  <si>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</si>
  <si>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</si>
  <si>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</si>
  <si>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</si>
  <si>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</si>
  <si>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</si>
  <si>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</si>
  <si>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</si>
  <si>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</si>
  <si>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</si>
  <si>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</si>
  <si>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</si>
  <si>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</si>
  <si>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</si>
  <si>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</si>
  <si>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</si>
  <si>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</si>
  <si>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</si>
  <si>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</si>
  <si>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</si>
  <si>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</si>
  <si>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</si>
  <si>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</si>
  <si>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</si>
  <si>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</si>
  <si>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</si>
  <si>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</si>
  <si>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</si>
  <si>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</si>
  <si>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</si>
  <si>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</si>
  <si>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</si>
  <si>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</si>
  <si>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</si>
  <si>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</si>
  <si>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</si>
  <si>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</si>
  <si>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</si>
  <si>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</si>
  <si>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</si>
  <si>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</si>
  <si>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</si>
  <si>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</si>
  <si>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</si>
  <si>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Dosage unit</t>
  </si>
  <si>
    <r>
      <t>CCID</t>
    </r>
    <r>
      <rPr>
        <b/>
        <vertAlign val="subscript"/>
        <sz val="12"/>
        <color rgb="FF000000"/>
        <rFont val="Book Antiqua"/>
        <family val="1"/>
      </rPr>
      <t>50</t>
    </r>
    <r>
      <rPr>
        <b/>
        <sz val="12"/>
        <color rgb="FF000000"/>
        <rFont val="Book Antiqua"/>
        <family val="1"/>
      </rPr>
      <t xml:space="preserve"> / Dose</t>
    </r>
  </si>
  <si>
    <t>Weight of child at 9 months</t>
  </si>
  <si>
    <t>6.6 - 10.9</t>
  </si>
  <si>
    <t>kg</t>
  </si>
  <si>
    <r>
      <t>CCID</t>
    </r>
    <r>
      <rPr>
        <b/>
        <vertAlign val="subscript"/>
        <sz val="12"/>
        <color rgb="FF000000"/>
        <rFont val="Book Antiqua"/>
        <family val="1"/>
      </rPr>
      <t>50</t>
    </r>
    <r>
      <rPr>
        <b/>
        <sz val="12"/>
        <color rgb="FF000000"/>
        <rFont val="Book Antiqua"/>
        <family val="1"/>
      </rPr>
      <t xml:space="preserve"> / Vial</t>
    </r>
  </si>
  <si>
    <t>8000 EU / vial</t>
  </si>
  <si>
    <t>8.0mL</t>
  </si>
  <si>
    <t>Diluent Vol1 (µL)</t>
  </si>
  <si>
    <t>Diluent Vol2 (µL)</t>
  </si>
  <si>
    <t>G5</t>
  </si>
  <si>
    <t>G6</t>
  </si>
  <si>
    <r>
      <t>EU / CCID</t>
    </r>
    <r>
      <rPr>
        <b/>
        <vertAlign val="subscript"/>
        <sz val="12"/>
        <color rgb="FF000000"/>
        <rFont val="Book Antiqua"/>
        <family val="1"/>
      </rPr>
      <t>50</t>
    </r>
  </si>
  <si>
    <t>ERIC NGAMAU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</si>
</sst>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7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  <font>
      <b/>
      <vertAlign val="subscript"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top"/>
    </xf>
    <xf numFmtId="0" fontId="15" fillId="2" borderId="0" xfId="0" applyFont="1" applyFill="1" applyAlignment="1">
      <alignment vertical="top"/>
    </xf>
    <xf numFmtId="0" fontId="14" fillId="2" borderId="0" xfId="0" applyFont="1" applyFill="1" applyAlignment="1">
      <alignment horizontal="center" vertical="top"/>
    </xf>
    <xf numFmtId="0" fontId="14" fillId="2" borderId="29" xfId="0" applyFont="1" applyFill="1" applyBorder="1" applyAlignment="1">
      <alignment horizontal="center"/>
    </xf>
    <xf numFmtId="2" fontId="14" fillId="2" borderId="23" xfId="0" applyNumberFormat="1" applyFont="1" applyFill="1" applyBorder="1" applyAlignment="1">
      <alignment horizontal="center"/>
    </xf>
    <xf numFmtId="0" fontId="16" fillId="2" borderId="3" xfId="0" applyFont="1" applyFill="1" applyBorder="1"/>
    <xf numFmtId="0" fontId="16" fillId="2" borderId="25" xfId="0" applyFont="1" applyFill="1" applyBorder="1"/>
    <xf numFmtId="0" fontId="15" fillId="2" borderId="17" xfId="0" applyFont="1" applyFill="1" applyBorder="1" applyAlignment="1">
      <alignment horizontal="center" vertical="top"/>
    </xf>
    <xf numFmtId="0" fontId="15" fillId="2" borderId="19" xfId="0" applyFont="1" applyFill="1" applyBorder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8"/>
  <sheetViews>
    <sheetView tabSelected="1" view="pageBreakPreview" topLeftCell="A55" zoomScale="80" zoomScaleNormal="85" workbookViewId="0">
      <selection activeCell="B78" sqref="B78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6" ht="15.95" customHeight="1">
      <c r="A17" s="4" t="s">
        <v>12</v>
      </c>
      <c r="B17" s="1" t="s">
        <v>13</v>
      </c>
    </row>
    <row r="18" spans="1:6" ht="15.95" customHeight="1">
      <c r="A18" s="4" t="s">
        <v>14</v>
      </c>
      <c r="B18" s="6" t="s">
        <v>15</v>
      </c>
    </row>
    <row r="19" spans="1:6" ht="15.95" customHeight="1">
      <c r="A19" s="4" t="s">
        <v>16</v>
      </c>
      <c r="B19" s="6" t="s">
        <v>17</v>
      </c>
    </row>
    <row r="20" spans="1:6" ht="15.95" customHeight="1">
      <c r="A20" s="4"/>
      <c r="B20" s="6"/>
      <c r="C20" s="5"/>
      <c r="D20" s="5"/>
    </row>
    <row r="21" spans="1:6" s="9" customFormat="1" ht="23.25" customHeight="1">
      <c r="A21" s="7" t="s">
        <v>18</v>
      </c>
      <c r="B21" s="7" t="s">
        <v>19</v>
      </c>
      <c r="C21" s="8"/>
    </row>
    <row r="22" spans="1:6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6" s="89" customFormat="1" ht="15.95" customHeight="1">
      <c r="A23" s="8" t="s">
        <v>75</v>
      </c>
      <c r="B23" s="113">
        <v>100</v>
      </c>
      <c r="C23" s="129" t="s">
        <v>76</v>
      </c>
    </row>
    <row r="24" spans="1:6" s="89" customFormat="1" ht="15.95" customHeight="1">
      <c r="A24" s="130" t="s">
        <v>77</v>
      </c>
      <c r="B24" s="131" t="s">
        <v>78</v>
      </c>
      <c r="C24" s="129" t="s">
        <v>79</v>
      </c>
    </row>
    <row r="25" spans="1:6" s="9" customFormat="1" ht="16.5" customHeight="1">
      <c r="A25" s="9" t="s">
        <v>22</v>
      </c>
      <c r="B25" s="12">
        <f>5/(100/6.6)</f>
        <v>0.32999999999999996</v>
      </c>
      <c r="C25" s="129" t="s">
        <v>87</v>
      </c>
      <c r="D25" s="14"/>
      <c r="E25" s="15"/>
    </row>
    <row r="26" spans="1:6" s="9" customFormat="1" ht="16.5" customHeight="1">
      <c r="A26" s="16" t="s">
        <v>24</v>
      </c>
      <c r="B26" s="17">
        <v>5</v>
      </c>
      <c r="C26" s="13" t="s">
        <v>25</v>
      </c>
      <c r="D26" s="14"/>
      <c r="E26" s="15"/>
    </row>
    <row r="27" spans="1:6" s="9" customFormat="1" ht="19.5" customHeight="1">
      <c r="A27" s="16" t="s">
        <v>26</v>
      </c>
      <c r="B27" s="17">
        <v>1000</v>
      </c>
      <c r="C27" s="129" t="s">
        <v>80</v>
      </c>
      <c r="D27" s="14"/>
      <c r="E27" s="15"/>
    </row>
    <row r="28" spans="1:6" s="9" customFormat="1" ht="19.5" customHeight="1">
      <c r="A28" s="16"/>
      <c r="B28" s="17"/>
      <c r="C28" s="18"/>
      <c r="D28" s="14"/>
      <c r="E28" s="15"/>
    </row>
    <row r="29" spans="1:6" s="9" customFormat="1" ht="18.75" customHeight="1">
      <c r="A29" s="19" t="s">
        <v>27</v>
      </c>
      <c r="B29" s="20">
        <f>B25*B27/B26/B22</f>
        <v>13199.999999999996</v>
      </c>
      <c r="C29" s="18"/>
      <c r="D29" s="14"/>
      <c r="E29" s="15"/>
    </row>
    <row r="30" spans="1:6" s="9" customFormat="1" ht="19.5" customHeight="1">
      <c r="A30" s="14" t="s">
        <v>28</v>
      </c>
      <c r="B30" s="21"/>
    </row>
    <row r="31" spans="1:6" s="9" customFormat="1" ht="19.5" customHeight="1">
      <c r="A31" s="14"/>
      <c r="B31" s="21"/>
    </row>
    <row r="32" spans="1:6" ht="20.100000000000001" customHeight="1">
      <c r="A32" s="119" t="s">
        <v>29</v>
      </c>
      <c r="B32" s="120"/>
      <c r="C32" s="121" t="s">
        <v>30</v>
      </c>
      <c r="D32" s="121"/>
      <c r="E32" s="121"/>
      <c r="F32" s="122"/>
    </row>
    <row r="33" spans="1:7" ht="20.100000000000001" customHeight="1">
      <c r="A33" s="25" t="s">
        <v>31</v>
      </c>
      <c r="B33" s="132" t="s">
        <v>81</v>
      </c>
      <c r="C33" s="123" t="s">
        <v>32</v>
      </c>
      <c r="D33" s="124"/>
      <c r="E33" s="124" t="s">
        <v>33</v>
      </c>
      <c r="F33" s="125"/>
    </row>
    <row r="34" spans="1:7" ht="20.100000000000001" customHeight="1">
      <c r="A34" s="27" t="s">
        <v>34</v>
      </c>
      <c r="B34" s="133" t="s">
        <v>82</v>
      </c>
      <c r="C34" s="126">
        <v>0.999</v>
      </c>
      <c r="D34" s="127"/>
      <c r="E34" s="114">
        <f>POWER(C34,2)</f>
        <v>0.99800100000000003</v>
      </c>
      <c r="F34" s="115"/>
      <c r="G34" s="9"/>
    </row>
    <row r="35" spans="1:7" ht="20.100000000000001" customHeight="1">
      <c r="A35" s="97" t="s">
        <v>36</v>
      </c>
      <c r="B35" s="99">
        <f>8000/8</f>
        <v>1000</v>
      </c>
      <c r="C35" s="96"/>
      <c r="D35" s="96"/>
      <c r="E35" s="97"/>
      <c r="F35" s="98"/>
      <c r="G35" s="9"/>
    </row>
    <row r="36" spans="1:7" ht="20.100000000000001" customHeight="1">
      <c r="C36" s="29"/>
      <c r="D36" s="29"/>
      <c r="E36" s="63"/>
      <c r="F36" s="63"/>
      <c r="G36" s="9"/>
    </row>
    <row r="37" spans="1:7" ht="20.100000000000001" customHeight="1">
      <c r="A37" s="63"/>
      <c r="B37" s="37"/>
      <c r="C37" s="29"/>
      <c r="D37" s="29"/>
      <c r="E37" s="63"/>
      <c r="F37" s="63"/>
      <c r="G37" s="9"/>
    </row>
    <row r="38" spans="1:7" ht="20.100000000000001" customHeight="1">
      <c r="A38" s="117" t="s">
        <v>37</v>
      </c>
      <c r="B38" s="117"/>
      <c r="C38" s="117"/>
      <c r="D38" s="117"/>
      <c r="E38" s="117"/>
      <c r="F38" s="117"/>
      <c r="G38" s="9"/>
    </row>
    <row r="39" spans="1:7" ht="20.100000000000001" customHeight="1">
      <c r="A39" s="109"/>
      <c r="B39" s="109"/>
      <c r="C39" s="109"/>
      <c r="D39" s="109"/>
      <c r="E39" s="109"/>
      <c r="F39" s="109"/>
      <c r="G39" s="9"/>
    </row>
    <row r="40" spans="1:7" s="86" customFormat="1" ht="16.5" customHeight="1">
      <c r="A40" s="87" t="s">
        <v>38</v>
      </c>
      <c r="B40" s="87" t="s">
        <v>39</v>
      </c>
      <c r="C40" s="87" t="s">
        <v>40</v>
      </c>
      <c r="D40" s="87" t="s">
        <v>41</v>
      </c>
      <c r="E40" s="87" t="s">
        <v>42</v>
      </c>
      <c r="F40" s="112" t="s">
        <v>43</v>
      </c>
    </row>
    <row r="41" spans="1:7" s="85" customFormat="1">
      <c r="A41" s="104">
        <f>B41*C41/(D41)*E41/F41</f>
        <v>5</v>
      </c>
      <c r="B41" s="106">
        <f>B35</f>
        <v>1000</v>
      </c>
      <c r="C41" s="93">
        <v>100</v>
      </c>
      <c r="D41" s="93">
        <v>2000</v>
      </c>
      <c r="E41" s="101">
        <v>200</v>
      </c>
      <c r="F41" s="111">
        <v>2000</v>
      </c>
    </row>
    <row r="42" spans="1:7" s="85" customFormat="1">
      <c r="A42" s="104">
        <f>B42*C42/D42</f>
        <v>0.5</v>
      </c>
      <c r="B42" s="100">
        <f>A41</f>
        <v>5</v>
      </c>
      <c r="C42" s="93">
        <v>300</v>
      </c>
      <c r="D42" s="93">
        <v>3000</v>
      </c>
      <c r="E42" s="93"/>
      <c r="F42" s="91"/>
    </row>
    <row r="43" spans="1:7" s="85" customFormat="1">
      <c r="A43" s="104">
        <f>B43*C43/D43</f>
        <v>0.05</v>
      </c>
      <c r="B43" s="100">
        <f>A42</f>
        <v>0.5</v>
      </c>
      <c r="C43" s="93">
        <v>200</v>
      </c>
      <c r="D43" s="93">
        <v>2000</v>
      </c>
      <c r="E43" s="93"/>
      <c r="F43" s="91"/>
    </row>
    <row r="44" spans="1:7" s="85" customFormat="1">
      <c r="A44" s="105">
        <f>B44*C44/D44</f>
        <v>5.0000000000000001E-3</v>
      </c>
      <c r="B44" s="103">
        <f>A43</f>
        <v>0.05</v>
      </c>
      <c r="C44" s="94">
        <v>200</v>
      </c>
      <c r="D44" s="94">
        <v>2000</v>
      </c>
      <c r="E44" s="94"/>
      <c r="F44" s="92"/>
    </row>
    <row r="45" spans="1:7" s="85" customFormat="1">
      <c r="A45" s="107"/>
      <c r="B45" s="108"/>
      <c r="C45" s="89"/>
      <c r="D45" s="89"/>
      <c r="E45" s="90"/>
      <c r="F45" s="89"/>
    </row>
    <row r="46" spans="1:7" s="85" customFormat="1" ht="16.5" customHeight="1">
      <c r="A46" s="118" t="s">
        <v>44</v>
      </c>
      <c r="B46" s="118"/>
      <c r="C46" s="118"/>
      <c r="D46" s="118"/>
      <c r="E46" s="118"/>
      <c r="F46" s="118"/>
    </row>
    <row r="47" spans="1:7" s="85" customFormat="1">
      <c r="A47" s="107"/>
      <c r="B47" s="108"/>
      <c r="C47" s="89"/>
      <c r="D47" s="89"/>
      <c r="E47" s="90"/>
      <c r="F47" s="89"/>
    </row>
    <row r="48" spans="1:7" s="86" customFormat="1" ht="16.5" customHeight="1">
      <c r="A48" s="87" t="s">
        <v>40</v>
      </c>
      <c r="B48" s="134" t="s">
        <v>83</v>
      </c>
      <c r="C48" s="87" t="s">
        <v>42</v>
      </c>
      <c r="D48" s="135" t="s">
        <v>84</v>
      </c>
      <c r="E48" s="87" t="s">
        <v>45</v>
      </c>
      <c r="F48" s="95" t="s">
        <v>46</v>
      </c>
    </row>
    <row r="49" spans="1:9" s="85" customFormat="1">
      <c r="A49" s="102">
        <v>50</v>
      </c>
      <c r="B49" s="110">
        <v>4950</v>
      </c>
      <c r="C49" s="102">
        <v>50</v>
      </c>
      <c r="D49" s="110">
        <v>5950</v>
      </c>
      <c r="E49" s="94"/>
      <c r="F49" s="92"/>
    </row>
    <row r="50" spans="1:9" ht="15.95" customHeight="1">
      <c r="A50" s="30"/>
      <c r="B50" s="37"/>
      <c r="E50" s="8"/>
      <c r="F50" s="9"/>
      <c r="G50" s="9"/>
      <c r="H50" s="9"/>
      <c r="I50" s="9"/>
    </row>
    <row r="51" spans="1:9" ht="15.95" customHeight="1">
      <c r="A51" s="11" t="s">
        <v>47</v>
      </c>
      <c r="B51" s="38">
        <v>50</v>
      </c>
      <c r="C51" s="8"/>
      <c r="D51" s="9"/>
      <c r="E51" s="9"/>
      <c r="F51" s="8"/>
      <c r="G51" s="9"/>
      <c r="H51" s="9"/>
      <c r="I51" s="9"/>
    </row>
    <row r="52" spans="1:9" ht="15.95" customHeight="1">
      <c r="A52" s="39" t="s">
        <v>48</v>
      </c>
      <c r="B52" s="38">
        <v>50</v>
      </c>
      <c r="C52" s="40"/>
      <c r="D52" s="9"/>
      <c r="E52" s="9"/>
      <c r="F52" s="8"/>
      <c r="G52" s="9"/>
      <c r="H52" s="9"/>
      <c r="I52" s="9"/>
    </row>
    <row r="53" spans="1:9" ht="15.95" customHeight="1">
      <c r="A53" s="39"/>
      <c r="B53" s="38"/>
      <c r="C53" s="88"/>
      <c r="D53" s="9"/>
      <c r="E53" s="9"/>
      <c r="F53" s="8"/>
      <c r="G53" s="9"/>
      <c r="H53" s="9"/>
      <c r="I53" s="9"/>
    </row>
    <row r="54" spans="1:9" ht="18.75" customHeight="1">
      <c r="A54" s="41" t="s">
        <v>18</v>
      </c>
      <c r="B54" s="42" t="s">
        <v>49</v>
      </c>
      <c r="C54" s="2"/>
      <c r="D54" s="8"/>
      <c r="E54" s="43"/>
      <c r="F54" s="44"/>
      <c r="G54" s="9"/>
      <c r="H54" s="9"/>
      <c r="I54" s="9"/>
    </row>
    <row r="55" spans="1:9">
      <c r="A55" s="8"/>
      <c r="B55" s="45"/>
      <c r="C55" s="8"/>
      <c r="D55" s="45"/>
      <c r="E55" s="8"/>
      <c r="F55" s="44"/>
      <c r="G55" s="9"/>
      <c r="H55" s="9"/>
      <c r="I55" s="9"/>
    </row>
    <row r="56" spans="1:9" ht="15.95" customHeight="1">
      <c r="A56" s="8" t="s">
        <v>50</v>
      </c>
      <c r="B56" s="46">
        <v>6.27</v>
      </c>
      <c r="C56" s="8"/>
      <c r="D56" s="47"/>
      <c r="E56" s="48"/>
      <c r="F56" s="44"/>
      <c r="G56" s="9"/>
      <c r="H56" s="9"/>
      <c r="I56" s="9"/>
    </row>
    <row r="57" spans="1:9" ht="15.95" customHeight="1">
      <c r="A57" s="8" t="s">
        <v>51</v>
      </c>
      <c r="B57" s="45">
        <v>-0.14599999999999999</v>
      </c>
      <c r="C57" s="8"/>
      <c r="D57" s="49"/>
      <c r="E57" s="50"/>
      <c r="F57" s="44"/>
      <c r="G57" s="9"/>
      <c r="H57" s="9"/>
      <c r="I57" s="9"/>
    </row>
    <row r="58" spans="1:9" ht="26.25" customHeight="1">
      <c r="A58" s="8" t="s">
        <v>52</v>
      </c>
      <c r="B58" s="45"/>
      <c r="C58" s="8"/>
      <c r="D58" s="8"/>
      <c r="E58" s="8"/>
      <c r="F58" s="44"/>
      <c r="G58" s="9"/>
      <c r="H58" s="9"/>
      <c r="I58" s="9"/>
    </row>
    <row r="59" spans="1:9" ht="26.25" customHeight="1">
      <c r="A59" s="8"/>
      <c r="D59" s="8"/>
      <c r="E59" s="8"/>
      <c r="F59" s="44"/>
      <c r="G59" s="9"/>
      <c r="H59" s="9"/>
      <c r="I59" s="9"/>
    </row>
    <row r="60" spans="1:9" s="57" customFormat="1" ht="27" customHeight="1">
      <c r="A60" s="51" t="s">
        <v>53</v>
      </c>
      <c r="B60" s="52" t="s">
        <v>54</v>
      </c>
      <c r="C60" s="53" t="s">
        <v>55</v>
      </c>
      <c r="D60" s="54" t="s">
        <v>56</v>
      </c>
      <c r="E60" s="53" t="s">
        <v>57</v>
      </c>
      <c r="F60" s="55" t="s">
        <v>58</v>
      </c>
      <c r="G60" s="56"/>
      <c r="H60" s="56"/>
      <c r="I60" s="56"/>
    </row>
    <row r="61" spans="1:9" s="64" customFormat="1" ht="27" customHeight="1">
      <c r="A61" s="136" t="s">
        <v>85</v>
      </c>
      <c r="B61" s="59">
        <v>50</v>
      </c>
      <c r="C61" s="60">
        <v>5977</v>
      </c>
      <c r="D61" s="61">
        <f>LN(C61)</f>
        <v>8.6956740488242534</v>
      </c>
      <c r="E61" s="61">
        <f>(D61-$B$56)/$B$57</f>
        <v>-16.614205813864753</v>
      </c>
      <c r="F61" s="62">
        <f>EXP(E61)</f>
        <v>6.0889455978361243E-8</v>
      </c>
      <c r="G61" s="63"/>
      <c r="H61" s="63"/>
      <c r="I61" s="63"/>
    </row>
    <row r="62" spans="1:9" s="64" customFormat="1" ht="27" customHeight="1">
      <c r="A62" s="137" t="s">
        <v>86</v>
      </c>
      <c r="B62" s="66">
        <v>50</v>
      </c>
      <c r="C62" s="67">
        <v>5971</v>
      </c>
      <c r="D62" s="68">
        <f>LN(C62)</f>
        <v>8.6946696965469918</v>
      </c>
      <c r="E62" s="68">
        <f>(D62-$B$56)/$B$57</f>
        <v>-16.607326688678029</v>
      </c>
      <c r="F62" s="69">
        <f>EXP(E62)</f>
        <v>6.1309766194379817E-8</v>
      </c>
      <c r="G62" s="63"/>
      <c r="H62" s="63"/>
      <c r="I62" s="63"/>
    </row>
    <row r="63" spans="1:9" ht="26.25" customHeight="1">
      <c r="A63" s="8"/>
      <c r="B63" s="45"/>
      <c r="C63" s="8"/>
      <c r="D63" s="116" t="s">
        <v>59</v>
      </c>
      <c r="E63" s="116"/>
      <c r="F63" s="70">
        <f>AVERAGE(F61:F62)</f>
        <v>6.1099611086370523E-8</v>
      </c>
      <c r="G63" s="9"/>
      <c r="H63" s="9"/>
      <c r="I63" s="9"/>
    </row>
    <row r="64" spans="1:9" ht="25.5" customHeight="1">
      <c r="E64" s="71" t="s">
        <v>60</v>
      </c>
      <c r="F64" s="72">
        <f>STDEV(C61:C62)/AVERAGE(C61:C62)</f>
        <v>7.1018424625364659E-4</v>
      </c>
      <c r="G64" s="9"/>
      <c r="H64" s="9"/>
    </row>
    <row r="65" spans="1:9" ht="26.25" customHeight="1">
      <c r="A65" s="8"/>
      <c r="B65" s="45"/>
      <c r="C65" s="8"/>
      <c r="D65" s="116" t="s">
        <v>61</v>
      </c>
      <c r="E65" s="116"/>
      <c r="F65" s="73">
        <v>2</v>
      </c>
      <c r="G65" s="9"/>
      <c r="H65" s="9"/>
      <c r="I65" s="9"/>
    </row>
    <row r="66" spans="1:9" ht="25.5" customHeight="1">
      <c r="C66" s="74"/>
      <c r="E66" s="71" t="s">
        <v>62</v>
      </c>
      <c r="F66" s="24">
        <f>(A49 +B49)/A49*(C49+D49)/C49</f>
        <v>12000</v>
      </c>
      <c r="G66" s="9"/>
      <c r="H66" s="9"/>
    </row>
    <row r="67" spans="1:9" ht="25.5" customHeight="1">
      <c r="E67" s="71" t="s">
        <v>63</v>
      </c>
      <c r="F67" s="75">
        <f>F66*F63</f>
        <v>7.3319533303644626E-4</v>
      </c>
      <c r="G67" s="9"/>
      <c r="H67" s="9"/>
    </row>
    <row r="68" spans="1:9" ht="15.95" customHeight="1">
      <c r="F68" s="9"/>
      <c r="G68" s="9"/>
      <c r="H68" s="9"/>
    </row>
    <row r="69" spans="1:9">
      <c r="F69" s="9"/>
      <c r="G69" s="9"/>
      <c r="H69" s="9"/>
    </row>
    <row r="70" spans="1:9" ht="19.5" customHeight="1">
      <c r="A70" s="4" t="s">
        <v>64</v>
      </c>
      <c r="C70" s="76" t="s">
        <v>65</v>
      </c>
      <c r="D70" s="138">
        <f>F67*B26/B27</f>
        <v>3.6659766651822312E-6</v>
      </c>
      <c r="E70" s="138"/>
      <c r="F70" s="74" t="str">
        <f>C25</f>
        <v>EU / CCID50</v>
      </c>
      <c r="G70" s="9"/>
      <c r="H70" s="9"/>
    </row>
    <row r="71" spans="1:9" ht="21" customHeight="1">
      <c r="B71" s="21"/>
      <c r="C71" s="21"/>
      <c r="D71" s="77"/>
      <c r="E71" s="78"/>
      <c r="F71" s="9"/>
      <c r="G71" s="9"/>
      <c r="H71" s="9"/>
    </row>
    <row r="72" spans="1:9" ht="18" customHeight="1">
      <c r="F72" s="9"/>
      <c r="G72" s="9"/>
      <c r="H72" s="9"/>
    </row>
    <row r="73" spans="1:9" ht="18" customHeight="1">
      <c r="F73" s="9"/>
      <c r="G73" s="9"/>
      <c r="H73" s="9"/>
    </row>
    <row r="74" spans="1:9" ht="18" customHeight="1">
      <c r="F74" s="9"/>
      <c r="G74" s="9"/>
      <c r="H74" s="9"/>
    </row>
    <row r="75" spans="1:9" ht="24.95" customHeight="1">
      <c r="A75" s="63" t="s">
        <v>66</v>
      </c>
      <c r="C75" s="63" t="s">
        <v>67</v>
      </c>
      <c r="D75" s="79"/>
      <c r="F75" s="80" t="s">
        <v>68</v>
      </c>
      <c r="G75" s="9"/>
      <c r="H75" s="9"/>
    </row>
    <row r="76" spans="1:9" ht="24.95" customHeight="1">
      <c r="A76" s="139" t="s">
        <v>88</v>
      </c>
      <c r="C76" s="81" t="s">
        <v>69</v>
      </c>
      <c r="D76" s="21"/>
      <c r="F76" s="21" t="s">
        <v>70</v>
      </c>
      <c r="G76" s="9"/>
      <c r="H76" s="9"/>
    </row>
    <row r="77" spans="1:9" ht="24.95" customHeight="1">
      <c r="A77" s="82"/>
      <c r="C77" s="34"/>
      <c r="D77" s="9"/>
      <c r="F77" s="34"/>
      <c r="G77" s="9"/>
      <c r="H77" s="9"/>
    </row>
    <row r="78" spans="1:9" ht="24.95" customHeight="1">
      <c r="F78" s="9"/>
      <c r="G78" s="9"/>
      <c r="H78" s="9"/>
    </row>
    <row r="79" spans="1:9" ht="24.95" customHeight="1">
      <c r="G79" s="9"/>
      <c r="H79" s="9"/>
      <c r="I79" s="9"/>
    </row>
    <row r="80" spans="1:9" ht="24.95" customHeight="1">
      <c r="G80" s="9"/>
      <c r="H80" s="9"/>
      <c r="I80" s="9"/>
    </row>
    <row r="81" spans="7:9" ht="24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 ht="15.95" customHeight="1">
      <c r="G96" s="9"/>
      <c r="H96" s="9"/>
      <c r="I96" s="9"/>
    </row>
    <row r="97" spans="7:9" ht="15.95" customHeight="1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9"/>
      <c r="H107" s="9"/>
      <c r="I107" s="9"/>
    </row>
    <row r="108" spans="7:9">
      <c r="G108" s="9"/>
      <c r="H108" s="9"/>
      <c r="I108" s="9"/>
    </row>
    <row r="109" spans="7:9">
      <c r="G109" s="83"/>
      <c r="H109" s="9"/>
      <c r="I109" s="9"/>
    </row>
    <row r="110" spans="7:9">
      <c r="G110" s="84"/>
      <c r="H110" s="9"/>
      <c r="I110" s="9"/>
    </row>
    <row r="111" spans="7:9">
      <c r="G111" s="84"/>
      <c r="H111" s="9"/>
      <c r="I111" s="9"/>
    </row>
    <row r="112" spans="7:9">
      <c r="G112" s="84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  <row r="117" spans="7:9">
      <c r="G117" s="9"/>
      <c r="H117" s="9"/>
      <c r="I117" s="9"/>
    </row>
    <row r="118" spans="7:9">
      <c r="G118" s="9"/>
      <c r="H118" s="9"/>
      <c r="I118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2:B32"/>
    <mergeCell ref="C32:F32"/>
    <mergeCell ref="C33:D33"/>
    <mergeCell ref="E33:F33"/>
    <mergeCell ref="C34:D34"/>
    <mergeCell ref="E34:F34"/>
    <mergeCell ref="D63:E63"/>
    <mergeCell ref="D65:E65"/>
    <mergeCell ref="D70:E70"/>
    <mergeCell ref="A38:F38"/>
    <mergeCell ref="A46:F46"/>
  </mergeCells>
  <printOptions horizontalCentered="1"/>
  <pageMargins left="0.75" right="0.5" top="0.5" bottom="0.5" header="0.25" footer="0.25"/>
  <pageSetup scale="51" orientation="portrait" r:id="rId1"/>
  <headerFooter alignWithMargins="0">
    <oddFooter>&amp;L&amp;B NDQA201509280 / Bacterial Endotoxin / Download 1  /  Analyst - Eric Ngamau /  Date 14-09-2015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29</v>
      </c>
      <c r="B30" s="120"/>
      <c r="C30" s="121" t="s">
        <v>30</v>
      </c>
      <c r="D30" s="121"/>
      <c r="E30" s="121"/>
      <c r="F30" s="122"/>
    </row>
    <row r="31" spans="1:7" ht="20.100000000000001" customHeight="1">
      <c r="A31" s="22"/>
      <c r="B31" s="23"/>
      <c r="C31" s="123" t="s">
        <v>32</v>
      </c>
      <c r="D31" s="124"/>
      <c r="E31" s="124" t="s">
        <v>33</v>
      </c>
      <c r="F31" s="125"/>
    </row>
    <row r="32" spans="1:7" ht="20.100000000000001" customHeight="1">
      <c r="A32" s="25" t="s">
        <v>31</v>
      </c>
      <c r="B32" s="26" t="s">
        <v>74</v>
      </c>
      <c r="C32" s="126">
        <v>-0.999</v>
      </c>
      <c r="D32" s="127"/>
      <c r="E32" s="114">
        <v>0.998</v>
      </c>
      <c r="F32" s="115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6" t="s">
        <v>59</v>
      </c>
      <c r="E48" s="116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6" t="s">
        <v>61</v>
      </c>
      <c r="E50" s="116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8">
        <f>F52*5/500</f>
        <v>4.3190433674064307E-7</v>
      </c>
      <c r="E55" s="128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2015-09-14T09:21:33Z</dcterms:modified>
</cp:coreProperties>
</file>