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NDQA201003139" sheetId="2" r:id="rId2"/>
  </sheets>
  <definedNames>
    <definedName name="_xlnm.Print_Area" localSheetId="0">component!$A$1:$G$147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C137" i="1"/>
  <c r="C138" s="1"/>
  <c r="E59"/>
  <c r="C59"/>
  <c r="B115"/>
  <c r="G109"/>
  <c r="F109"/>
  <c r="E109"/>
  <c r="D109"/>
  <c r="C109"/>
  <c r="B109"/>
  <c r="G103"/>
  <c r="F103"/>
  <c r="E103"/>
  <c r="D103"/>
  <c r="C103"/>
  <c r="B103"/>
  <c r="B84"/>
  <c r="D81"/>
  <c r="G76"/>
  <c r="F76"/>
  <c r="E76"/>
  <c r="D76"/>
  <c r="C76"/>
  <c r="B76"/>
  <c r="G70"/>
  <c r="F70"/>
  <c r="E70"/>
  <c r="D70"/>
  <c r="C70"/>
  <c r="B70"/>
  <c r="B51"/>
  <c r="D48"/>
  <c r="B48"/>
  <c r="G45"/>
  <c r="F45"/>
  <c r="E45"/>
  <c r="D45"/>
  <c r="C45"/>
  <c r="B45"/>
  <c r="G39"/>
  <c r="F39"/>
  <c r="E39"/>
  <c r="D39"/>
  <c r="C39"/>
  <c r="B39"/>
  <c r="E27"/>
  <c r="D112" s="1"/>
  <c r="E25"/>
  <c r="B112" s="1"/>
  <c r="G113" i="2"/>
  <c r="F113"/>
  <c r="E113"/>
  <c r="E123" s="1"/>
  <c r="D113"/>
  <c r="E122" s="1"/>
  <c r="E124" s="1"/>
  <c r="C113"/>
  <c r="B113"/>
  <c r="G107"/>
  <c r="C123" s="1"/>
  <c r="F107"/>
  <c r="E107"/>
  <c r="D107"/>
  <c r="C107"/>
  <c r="B107"/>
  <c r="C99"/>
  <c r="G78"/>
  <c r="F78"/>
  <c r="E78"/>
  <c r="E92" s="1"/>
  <c r="D78"/>
  <c r="E91" s="1"/>
  <c r="E93" s="1"/>
  <c r="C78"/>
  <c r="B78"/>
  <c r="G72"/>
  <c r="C92" s="1"/>
  <c r="F72"/>
  <c r="E72"/>
  <c r="D72"/>
  <c r="C72"/>
  <c r="B72"/>
  <c r="C64"/>
  <c r="G47"/>
  <c r="F47"/>
  <c r="E47"/>
  <c r="E57" s="1"/>
  <c r="E59" s="1"/>
  <c r="E60" s="1"/>
  <c r="D47"/>
  <c r="E56" s="1"/>
  <c r="E58" s="1"/>
  <c r="C47"/>
  <c r="B47"/>
  <c r="G41"/>
  <c r="C57" s="1"/>
  <c r="F41"/>
  <c r="E41"/>
  <c r="D41"/>
  <c r="C41"/>
  <c r="B41"/>
  <c r="C33"/>
  <c r="B119" s="1"/>
  <c r="E27"/>
  <c r="B116" s="1"/>
  <c r="C23"/>
  <c r="E29" s="1"/>
  <c r="E119" i="1" l="1"/>
  <c r="E118"/>
  <c r="E120" s="1"/>
  <c r="C118"/>
  <c r="C120" s="1"/>
  <c r="E87"/>
  <c r="E89" s="1"/>
  <c r="E88"/>
  <c r="C87"/>
  <c r="C89" s="1"/>
  <c r="C88"/>
  <c r="E55"/>
  <c r="E54"/>
  <c r="E56" s="1"/>
  <c r="C54"/>
  <c r="C56" s="1"/>
  <c r="C55"/>
  <c r="B81"/>
  <c r="C119"/>
  <c r="D116" i="2"/>
  <c r="D85"/>
  <c r="D50"/>
  <c r="C125"/>
  <c r="C126" s="1"/>
  <c r="C127" s="1"/>
  <c r="C138" s="1"/>
  <c r="E125"/>
  <c r="E126" s="1"/>
  <c r="E127" s="1"/>
  <c r="C139" s="1"/>
  <c r="E94"/>
  <c r="E95" s="1"/>
  <c r="E96" s="1"/>
  <c r="C137" s="1"/>
  <c r="C56"/>
  <c r="C58" s="1"/>
  <c r="C59" s="1"/>
  <c r="C60" s="1"/>
  <c r="C61" s="1"/>
  <c r="C91"/>
  <c r="C93" s="1"/>
  <c r="C94" s="1"/>
  <c r="C95" s="1"/>
  <c r="C96" s="1"/>
  <c r="C136" s="1"/>
  <c r="C122"/>
  <c r="C124" s="1"/>
  <c r="B53"/>
  <c r="E61" s="1"/>
  <c r="B88"/>
  <c r="B50"/>
  <c r="B85"/>
  <c r="E121" i="1" l="1"/>
  <c r="E122" s="1"/>
  <c r="E123" s="1"/>
  <c r="C135" s="1"/>
  <c r="C121"/>
  <c r="C122" s="1"/>
  <c r="C123" s="1"/>
  <c r="C134" s="1"/>
  <c r="E90"/>
  <c r="E91" s="1"/>
  <c r="E92" s="1"/>
  <c r="C133" s="1"/>
  <c r="C90"/>
  <c r="C91" s="1"/>
  <c r="C92" s="1"/>
  <c r="C132" s="1"/>
  <c r="E57"/>
  <c r="E58" s="1"/>
  <c r="C131" s="1"/>
  <c r="C57"/>
  <c r="C58" s="1"/>
  <c r="C130" s="1"/>
  <c r="C134" i="2"/>
  <c r="C141" s="1"/>
  <c r="C135"/>
  <c r="C142" l="1"/>
  <c r="D144"/>
  <c r="D140" i="1" l="1"/>
</calcChain>
</file>

<file path=xl/sharedStrings.xml><?xml version="1.0" encoding="utf-8"?>
<sst xmlns="http://schemas.openxmlformats.org/spreadsheetml/2006/main" count="308" uniqueCount="91">
  <si>
    <t>MICOBIOLOGY NO.</t>
  </si>
  <si>
    <t>BIOL/002/2015</t>
  </si>
  <si>
    <t>DATE RECEIVED</t>
  </si>
  <si>
    <t>2016-01-12 14:18:24</t>
  </si>
  <si>
    <t>Analysis Report</t>
  </si>
  <si>
    <t>Gentamycin Microbial Assay</t>
  </si>
  <si>
    <t>Sample Name:</t>
  </si>
  <si>
    <t>Caregenta-80</t>
  </si>
  <si>
    <t>Lab Ref No:</t>
  </si>
  <si>
    <t>NDQA201509313</t>
  </si>
  <si>
    <t>Active Ingredient:</t>
  </si>
  <si>
    <t>Gentamycin</t>
  </si>
  <si>
    <t>Label Claim:</t>
  </si>
  <si>
    <t>Date Test Set:</t>
  </si>
  <si>
    <t>Date of Results: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</si>
  <si>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</si>
  <si>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</si>
  <si>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</si>
  <si>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</si>
  <si>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</si>
  <si>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</si>
  <si>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</si>
  <si>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</si>
  <si>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</si>
  <si>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</si>
  <si>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</si>
  <si>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</si>
  <si>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</si>
  <si>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</si>
  <si>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</si>
  <si>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</si>
  <si>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</si>
  <si>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</si>
  <si>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</si>
  <si>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</si>
  <si>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</si>
  <si>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</si>
  <si>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</si>
  <si>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</si>
  <si>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</si>
  <si>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</si>
  <si>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</si>
  <si>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</si>
  <si>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</si>
  <si>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</si>
  <si>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</si>
  <si>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</si>
  <si>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</si>
  <si>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</si>
  <si>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</si>
  <si>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</si>
  <si>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</si>
  <si>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</si>
  <si>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</si>
  <si>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</si>
  <si>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</si>
  <si>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</si>
  <si>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</si>
  <si>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</si>
  <si>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</si>
  <si>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</si>
  <si>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</si>
  <si>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</si>
  <si>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</si>
  <si>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</si>
  <si>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</si>
  <si>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</si>
  <si>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</si>
  <si>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</si>
  <si>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</si>
  <si>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</si>
  <si>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</si>
  <si>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</si>
  <si>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</si>
  <si>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</si>
  <si>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</si>
  <si>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</si>
  <si>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</si>
  <si>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</si>
  <si>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</si>
  <si>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</si>
  <si>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</si>
  <si>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</si>
  <si>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</si>
  <si>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</si>
  <si>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Each  2ml contains 80mg of Gentamycin</t>
  </si>
  <si>
    <t>19/04/2016</t>
  </si>
  <si>
    <t>20/04/2016</t>
  </si>
  <si>
    <t>E. Ngamau</t>
  </si>
  <si>
    <t>Head, B.A.U.</t>
  </si>
  <si>
    <t>DIRECTOR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</si>
</sst>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10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10" fontId="2" fillId="4" borderId="1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10" fontId="2" fillId="0" borderId="10" xfId="0" applyNumberFormat="1" applyFont="1" applyFill="1" applyBorder="1" applyAlignment="1">
      <alignment horizontal="center"/>
    </xf>
    <xf numFmtId="10" fontId="2" fillId="5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view="pageBreakPreview" topLeftCell="A88" zoomScale="60" zoomScaleNormal="100" workbookViewId="0">
      <selection activeCell="E140" sqref="E140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33" t="s">
        <v>85</v>
      </c>
      <c r="C17" s="33"/>
      <c r="D17" s="33"/>
      <c r="E17" s="33"/>
      <c r="F17" s="33"/>
      <c r="G17" s="33"/>
      <c r="H17" s="33"/>
    </row>
    <row r="18" spans="1:10" ht="15.95" customHeight="1">
      <c r="A18" s="3" t="s">
        <v>13</v>
      </c>
      <c r="B18" s="6" t="s">
        <v>86</v>
      </c>
      <c r="C18" s="33"/>
      <c r="D18" s="33"/>
      <c r="E18" s="33"/>
      <c r="F18" s="33"/>
      <c r="G18" s="33"/>
      <c r="H18" s="33"/>
    </row>
    <row r="19" spans="1:10" ht="15.95" customHeight="1">
      <c r="A19" s="3" t="s">
        <v>14</v>
      </c>
      <c r="B19" s="6" t="s">
        <v>87</v>
      </c>
      <c r="C19" s="33"/>
      <c r="D19" s="33"/>
      <c r="E19" s="33"/>
      <c r="F19" s="33"/>
      <c r="G19" s="33"/>
      <c r="H19" s="33"/>
    </row>
    <row r="20" spans="1:10" ht="15.95" customHeight="1">
      <c r="A20" s="3"/>
      <c r="B20" s="6"/>
      <c r="C20" s="33"/>
      <c r="D20" s="33"/>
      <c r="E20" s="33"/>
      <c r="F20" s="33"/>
      <c r="G20" s="33"/>
      <c r="H20" s="33"/>
    </row>
    <row r="21" spans="1:10" ht="15.95" customHeight="1">
      <c r="A21" s="3" t="s">
        <v>17</v>
      </c>
      <c r="B21" s="33"/>
      <c r="C21" s="71">
        <v>0.63</v>
      </c>
      <c r="D21" s="3" t="s">
        <v>18</v>
      </c>
      <c r="E21" s="33"/>
      <c r="F21" s="33"/>
      <c r="G21" s="33"/>
      <c r="H21" s="33"/>
    </row>
    <row r="22" spans="1:10" ht="15.95" customHeight="1">
      <c r="A22" s="3"/>
      <c r="B22" s="33"/>
      <c r="C22" s="71"/>
      <c r="D22" s="3"/>
      <c r="E22" s="33"/>
      <c r="F22" s="33"/>
      <c r="G22" s="33"/>
      <c r="H22" s="33"/>
    </row>
    <row r="23" spans="1:10" ht="15.95" customHeight="1">
      <c r="A23" s="16"/>
      <c r="B23" s="46"/>
      <c r="C23" s="12"/>
      <c r="D23" s="47"/>
      <c r="E23" s="18" t="s">
        <v>19</v>
      </c>
      <c r="F23" s="33"/>
      <c r="G23" s="33"/>
      <c r="H23" s="33"/>
    </row>
    <row r="24" spans="1:10" ht="15.95" customHeight="1">
      <c r="A24" s="74" t="s">
        <v>20</v>
      </c>
      <c r="B24" s="75"/>
      <c r="C24" s="74" t="s">
        <v>21</v>
      </c>
      <c r="D24" s="75"/>
      <c r="E24" s="73" t="s">
        <v>22</v>
      </c>
      <c r="F24" s="33"/>
      <c r="G24" s="33"/>
      <c r="H24" s="33"/>
    </row>
    <row r="25" spans="1:10" ht="15.95" customHeight="1">
      <c r="A25" s="12" t="s">
        <v>23</v>
      </c>
      <c r="B25" s="13"/>
      <c r="C25" s="17" t="s">
        <v>24</v>
      </c>
      <c r="D25" s="48">
        <v>32.76</v>
      </c>
      <c r="E25" s="48">
        <f>D25*$C$21</f>
        <v>20.6388</v>
      </c>
      <c r="F25" s="33"/>
      <c r="G25" s="33"/>
      <c r="H25" s="33"/>
    </row>
    <row r="26" spans="1:10" ht="15.95" customHeight="1">
      <c r="A26" s="9" t="s">
        <v>25</v>
      </c>
      <c r="B26" s="8" t="s">
        <v>26</v>
      </c>
      <c r="C26" s="33"/>
      <c r="D26" s="45"/>
      <c r="E26" s="45"/>
      <c r="F26" s="33"/>
      <c r="G26" s="33"/>
      <c r="H26" s="33"/>
    </row>
    <row r="27" spans="1:10" ht="15.95" customHeight="1">
      <c r="A27" s="9" t="s">
        <v>27</v>
      </c>
      <c r="B27" s="10"/>
      <c r="C27" s="51" t="s">
        <v>28</v>
      </c>
      <c r="D27" s="48">
        <v>31.72</v>
      </c>
      <c r="E27" s="48">
        <f>D27*$C$21</f>
        <v>19.983599999999999</v>
      </c>
      <c r="F27" s="33"/>
      <c r="G27" s="33"/>
      <c r="H27" s="33"/>
    </row>
    <row r="28" spans="1:10" ht="15.95" customHeight="1">
      <c r="A28" s="14"/>
      <c r="B28" s="20"/>
      <c r="C28" s="49"/>
      <c r="D28" s="50"/>
      <c r="E28" s="50"/>
      <c r="F28" s="23"/>
      <c r="G28" s="23"/>
      <c r="H28" s="33"/>
    </row>
    <row r="29" spans="1:10" ht="15.95" customHeight="1">
      <c r="A29" s="9"/>
      <c r="B29" s="11"/>
      <c r="C29" s="33"/>
      <c r="D29" s="33"/>
      <c r="E29" s="23"/>
      <c r="F29" s="23"/>
      <c r="G29" s="23"/>
      <c r="H29" s="33"/>
      <c r="I29" s="33"/>
      <c r="J29" s="33"/>
    </row>
    <row r="30" spans="1:10" ht="15.95" customHeight="1">
      <c r="A30" s="25" t="s">
        <v>29</v>
      </c>
      <c r="B30" s="24"/>
      <c r="C30" s="89">
        <v>3</v>
      </c>
      <c r="D30" s="33"/>
      <c r="E30" s="33"/>
      <c r="F30" s="33"/>
      <c r="G30" s="33"/>
      <c r="H30" s="33"/>
      <c r="I30" s="33"/>
      <c r="J30" s="33"/>
    </row>
    <row r="31" spans="1:10" ht="15.95" customHeight="1">
      <c r="A31" s="15" t="s">
        <v>30</v>
      </c>
      <c r="B31" s="23"/>
      <c r="C31" s="24">
        <v>120</v>
      </c>
      <c r="D31" s="33"/>
      <c r="E31" s="33"/>
      <c r="F31" s="33"/>
      <c r="G31" s="33"/>
      <c r="H31" s="33"/>
      <c r="I31" s="33"/>
      <c r="J31" s="33"/>
    </row>
    <row r="32" spans="1:10" s="33" customFormat="1" ht="15.95" customHeight="1">
      <c r="A32" s="23"/>
      <c r="B32" s="23"/>
      <c r="C32" s="23"/>
    </row>
    <row r="33" spans="1:10" s="33" customFormat="1" ht="15.95" customHeight="1">
      <c r="A33" s="26" t="s">
        <v>31</v>
      </c>
      <c r="B33" s="27"/>
      <c r="C33" s="27"/>
      <c r="D33" s="27"/>
      <c r="E33" s="27"/>
      <c r="F33" s="27"/>
      <c r="G33" s="27"/>
    </row>
    <row r="34" spans="1:10" s="33" customFormat="1" ht="15.95" customHeight="1">
      <c r="A34" s="54" t="s">
        <v>32</v>
      </c>
      <c r="B34" s="28"/>
      <c r="C34" s="28"/>
      <c r="D34" s="28"/>
      <c r="E34" s="28"/>
      <c r="F34" s="28"/>
      <c r="G34" s="29"/>
    </row>
    <row r="35" spans="1:10" ht="15.95" customHeight="1">
      <c r="A35" s="30" t="s">
        <v>33</v>
      </c>
      <c r="B35" s="39" t="s">
        <v>34</v>
      </c>
      <c r="C35" s="39" t="s">
        <v>35</v>
      </c>
      <c r="D35" s="39" t="s">
        <v>36</v>
      </c>
      <c r="E35" s="39" t="s">
        <v>37</v>
      </c>
      <c r="F35" s="39" t="s">
        <v>38</v>
      </c>
      <c r="G35" s="39" t="s">
        <v>39</v>
      </c>
      <c r="H35" s="33"/>
      <c r="I35" s="33"/>
      <c r="J35" s="33"/>
    </row>
    <row r="36" spans="1:10">
      <c r="A36" s="30">
        <v>1</v>
      </c>
      <c r="B36" s="21">
        <v>14.12</v>
      </c>
      <c r="C36" s="21">
        <v>15.1</v>
      </c>
      <c r="D36" s="21">
        <v>16.079999999999998</v>
      </c>
      <c r="E36" s="21">
        <v>14.2</v>
      </c>
      <c r="F36" s="21">
        <v>14.92</v>
      </c>
      <c r="G36" s="21">
        <v>15.9</v>
      </c>
      <c r="H36" s="33"/>
      <c r="I36" s="33"/>
      <c r="J36" s="33"/>
    </row>
    <row r="37" spans="1:10" ht="15.95" customHeight="1">
      <c r="A37" s="30">
        <v>2</v>
      </c>
      <c r="B37" s="21">
        <v>13.96</v>
      </c>
      <c r="C37" s="21">
        <v>15.3</v>
      </c>
      <c r="D37" s="21">
        <v>16</v>
      </c>
      <c r="E37" s="21">
        <v>13.94</v>
      </c>
      <c r="F37" s="21">
        <v>14.92</v>
      </c>
      <c r="G37" s="21">
        <v>15.94</v>
      </c>
      <c r="H37" s="33"/>
      <c r="I37" s="33"/>
      <c r="J37" s="33"/>
    </row>
    <row r="38" spans="1:10" ht="15.95" customHeight="1">
      <c r="A38" s="30">
        <v>3</v>
      </c>
      <c r="B38" s="21">
        <v>13.92</v>
      </c>
      <c r="C38" s="21">
        <v>14.88</v>
      </c>
      <c r="D38" s="21">
        <v>15.9</v>
      </c>
      <c r="E38" s="21">
        <v>13.84</v>
      </c>
      <c r="F38" s="21">
        <v>14.68</v>
      </c>
      <c r="G38" s="21">
        <v>15.8</v>
      </c>
      <c r="H38" s="33"/>
      <c r="I38" s="33"/>
      <c r="J38" s="33"/>
    </row>
    <row r="39" spans="1:10" ht="15.95" customHeight="1">
      <c r="A39" s="72" t="s">
        <v>40</v>
      </c>
      <c r="B39" s="41">
        <f t="shared" ref="B39:G39" si="0">AVERAGE(B36:B38)</f>
        <v>14</v>
      </c>
      <c r="C39" s="41">
        <f>AVERAGE(C36:C38)</f>
        <v>15.093333333333334</v>
      </c>
      <c r="D39" s="41">
        <f t="shared" si="0"/>
        <v>15.993333333333332</v>
      </c>
      <c r="E39" s="41">
        <f t="shared" si="0"/>
        <v>13.993333333333334</v>
      </c>
      <c r="F39" s="41">
        <f>AVERAGE(F36:F38)</f>
        <v>14.839999999999998</v>
      </c>
      <c r="G39" s="41">
        <f t="shared" si="0"/>
        <v>15.88</v>
      </c>
      <c r="H39" s="33"/>
      <c r="I39" s="33"/>
      <c r="J39" s="33"/>
    </row>
    <row r="40" spans="1:10" ht="15.95" customHeight="1">
      <c r="A40" s="53" t="s">
        <v>41</v>
      </c>
      <c r="B40" s="31"/>
      <c r="C40" s="31"/>
      <c r="D40" s="31"/>
      <c r="E40" s="31"/>
      <c r="F40" s="31"/>
      <c r="G40" s="32"/>
      <c r="H40" s="33"/>
      <c r="I40" s="33"/>
      <c r="J40" s="33"/>
    </row>
    <row r="41" spans="1:10" ht="15.95" customHeight="1">
      <c r="A41" s="30" t="s">
        <v>33</v>
      </c>
      <c r="B41" s="39" t="s">
        <v>34</v>
      </c>
      <c r="C41" s="39" t="s">
        <v>35</v>
      </c>
      <c r="D41" s="39" t="s">
        <v>36</v>
      </c>
      <c r="E41" s="39" t="s">
        <v>37</v>
      </c>
      <c r="F41" s="39" t="s">
        <v>38</v>
      </c>
      <c r="G41" s="39" t="s">
        <v>39</v>
      </c>
      <c r="H41" s="33"/>
      <c r="I41" s="33"/>
      <c r="J41" s="33"/>
    </row>
    <row r="42" spans="1:10">
      <c r="A42" s="30">
        <v>1</v>
      </c>
      <c r="B42" s="21">
        <v>13.86</v>
      </c>
      <c r="C42" s="21">
        <v>15</v>
      </c>
      <c r="D42" s="21">
        <v>15.86</v>
      </c>
      <c r="E42" s="21">
        <v>13.78</v>
      </c>
      <c r="F42" s="21">
        <v>14.74</v>
      </c>
      <c r="G42" s="21">
        <v>15.9</v>
      </c>
      <c r="H42" s="33"/>
      <c r="I42" s="33"/>
      <c r="J42" s="33"/>
    </row>
    <row r="43" spans="1:10" ht="15.95" customHeight="1">
      <c r="A43" s="30">
        <v>2</v>
      </c>
      <c r="B43" s="21">
        <v>14.1</v>
      </c>
      <c r="C43" s="21">
        <v>15.02</v>
      </c>
      <c r="D43" s="21">
        <v>15.96</v>
      </c>
      <c r="E43" s="21">
        <v>14.1</v>
      </c>
      <c r="F43" s="21">
        <v>14.84</v>
      </c>
      <c r="G43" s="21">
        <v>15.92</v>
      </c>
      <c r="H43" s="33"/>
      <c r="I43" s="33"/>
      <c r="J43" s="33"/>
    </row>
    <row r="44" spans="1:10" ht="15.95" customHeight="1">
      <c r="A44" s="30">
        <v>3</v>
      </c>
      <c r="B44" s="21">
        <v>14</v>
      </c>
      <c r="C44" s="21">
        <v>14.98</v>
      </c>
      <c r="D44" s="21">
        <v>16</v>
      </c>
      <c r="E44" s="21">
        <v>13.94</v>
      </c>
      <c r="F44" s="21">
        <v>14.84</v>
      </c>
      <c r="G44" s="21">
        <v>15.88</v>
      </c>
      <c r="H44" s="33"/>
      <c r="I44" s="33"/>
      <c r="J44" s="33"/>
    </row>
    <row r="45" spans="1:10" ht="15.95" customHeight="1">
      <c r="A45" s="36" t="s">
        <v>40</v>
      </c>
      <c r="B45" s="40">
        <f t="shared" ref="B45:G45" si="1">AVERAGE(B42:B44)</f>
        <v>13.986666666666666</v>
      </c>
      <c r="C45" s="40">
        <f>AVERAGE(C42:C44)</f>
        <v>15</v>
      </c>
      <c r="D45" s="40">
        <f t="shared" si="1"/>
        <v>15.94</v>
      </c>
      <c r="E45" s="40">
        <f t="shared" si="1"/>
        <v>13.94</v>
      </c>
      <c r="F45" s="40">
        <f>AVERAGE(F42:F44)</f>
        <v>14.806666666666667</v>
      </c>
      <c r="G45" s="41">
        <f t="shared" si="1"/>
        <v>15.9</v>
      </c>
      <c r="H45" s="33"/>
      <c r="I45" s="33"/>
      <c r="J45" s="33"/>
    </row>
    <row r="46" spans="1:10" ht="15.9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 spans="1:10" ht="15.95" customHeight="1">
      <c r="A47" s="23" t="s">
        <v>42</v>
      </c>
      <c r="B47" s="23"/>
      <c r="C47" s="23"/>
      <c r="D47" s="23"/>
      <c r="E47" s="23"/>
      <c r="F47" s="23"/>
      <c r="G47" s="33"/>
      <c r="H47" s="33"/>
      <c r="I47" s="33"/>
      <c r="J47" s="33"/>
    </row>
    <row r="48" spans="1:10" ht="15.95" customHeight="1">
      <c r="A48" s="23" t="s">
        <v>43</v>
      </c>
      <c r="B48" s="52">
        <f>$E$25/25*15/25</f>
        <v>0.49533119999999997</v>
      </c>
      <c r="C48" s="23" t="s">
        <v>44</v>
      </c>
      <c r="D48" s="52">
        <f>$E$27/25*15/25</f>
        <v>0.47960639999999999</v>
      </c>
      <c r="E48" s="23"/>
      <c r="F48" s="23"/>
      <c r="G48" s="33"/>
      <c r="H48" s="33"/>
      <c r="I48" s="33"/>
      <c r="J48" s="33"/>
    </row>
    <row r="49" spans="1:10" ht="15.95" customHeight="1">
      <c r="A49" s="23"/>
      <c r="B49" s="38"/>
      <c r="C49" s="23"/>
      <c r="D49" s="38"/>
      <c r="E49" s="23"/>
      <c r="F49" s="23"/>
      <c r="G49" s="33"/>
      <c r="H49" s="33"/>
      <c r="I49" s="33"/>
      <c r="J49" s="33"/>
    </row>
    <row r="50" spans="1:10" ht="18" customHeight="1">
      <c r="A50" s="23" t="s">
        <v>45</v>
      </c>
      <c r="B50" s="23"/>
      <c r="C50" s="23"/>
      <c r="D50" s="42"/>
      <c r="E50" s="42"/>
      <c r="F50" s="55"/>
      <c r="G50" s="33"/>
      <c r="H50" s="33"/>
      <c r="I50" s="33"/>
      <c r="J50" s="33"/>
    </row>
    <row r="51" spans="1:10" ht="15.95" customHeight="1">
      <c r="A51" s="23" t="s">
        <v>46</v>
      </c>
      <c r="B51" s="52">
        <f>$C$31/100*10/25</f>
        <v>0.48</v>
      </c>
      <c r="C51" s="23"/>
      <c r="D51" s="42"/>
      <c r="E51" s="43"/>
      <c r="F51" s="23"/>
      <c r="G51" s="33"/>
      <c r="H51" s="33"/>
      <c r="I51" s="33"/>
      <c r="J51" s="33"/>
    </row>
    <row r="52" spans="1:10" ht="15.95" customHeight="1">
      <c r="A52" s="23"/>
      <c r="B52" s="38"/>
      <c r="C52" s="23"/>
      <c r="D52" s="23"/>
      <c r="E52" s="23"/>
      <c r="F52" s="23"/>
      <c r="G52" s="33"/>
      <c r="H52" s="33"/>
      <c r="I52" s="33"/>
      <c r="J52" s="33"/>
    </row>
    <row r="53" spans="1:10" ht="18" customHeight="1">
      <c r="A53" s="76" t="s">
        <v>47</v>
      </c>
      <c r="B53" s="76"/>
      <c r="C53" s="76" t="s">
        <v>32</v>
      </c>
      <c r="D53" s="76"/>
      <c r="E53" s="76" t="s">
        <v>48</v>
      </c>
      <c r="F53" s="76"/>
      <c r="G53" s="33"/>
      <c r="H53" s="33"/>
      <c r="I53" s="33"/>
      <c r="J53" s="33"/>
    </row>
    <row r="54" spans="1:10" ht="15.95" customHeight="1">
      <c r="A54" s="77" t="s">
        <v>49</v>
      </c>
      <c r="B54" s="77"/>
      <c r="C54" s="78">
        <f>1/4*((D39+G39)-(B39+E39))</f>
        <v>0.97000000000000064</v>
      </c>
      <c r="D54" s="78"/>
      <c r="E54" s="78">
        <f>1/4*((D45+G45)-(E45+B45))</f>
        <v>0.9783333333333335</v>
      </c>
      <c r="F54" s="78"/>
      <c r="G54" s="33"/>
      <c r="H54" s="33"/>
      <c r="I54" s="33"/>
      <c r="J54" s="33"/>
    </row>
    <row r="55" spans="1:10" ht="18" customHeight="1">
      <c r="A55" s="77" t="s">
        <v>50</v>
      </c>
      <c r="B55" s="77"/>
      <c r="C55" s="78">
        <f>1/3*((E39+F39+G39)-(B39+C39+D39))</f>
        <v>-0.12444444444444494</v>
      </c>
      <c r="D55" s="78"/>
      <c r="E55" s="78">
        <f>1/3*((E45+F45+G45)-(B45+C45+D45))</f>
        <v>-9.3333333333331339E-2</v>
      </c>
      <c r="F55" s="78"/>
      <c r="G55" s="33"/>
      <c r="H55" s="33"/>
      <c r="I55" s="33"/>
      <c r="J55" s="33"/>
    </row>
    <row r="56" spans="1:10" ht="24.95" customHeight="1">
      <c r="A56" s="77" t="s">
        <v>51</v>
      </c>
      <c r="B56" s="77"/>
      <c r="C56" s="78">
        <f>C54/LOG10(2)</f>
        <v>3.2222702520407434</v>
      </c>
      <c r="D56" s="78"/>
      <c r="E56" s="78">
        <f>E54/LOG10(2)</f>
        <v>3.2499529861648035</v>
      </c>
      <c r="F56" s="78"/>
      <c r="G56" s="33"/>
      <c r="H56" s="33"/>
      <c r="I56" s="33"/>
      <c r="J56" s="33"/>
    </row>
    <row r="57" spans="1:10" ht="24.95" customHeight="1">
      <c r="A57" s="77" t="s">
        <v>52</v>
      </c>
      <c r="B57" s="77"/>
      <c r="C57" s="78">
        <f>C55/C56</f>
        <v>-3.862011399125545E-2</v>
      </c>
      <c r="D57" s="78"/>
      <c r="E57" s="78">
        <f>E55/E56</f>
        <v>-2.8718364151929444E-2</v>
      </c>
      <c r="F57" s="78"/>
      <c r="G57" s="33"/>
      <c r="H57" s="33"/>
      <c r="I57" s="33"/>
      <c r="J57" s="33"/>
    </row>
    <row r="58" spans="1:10" ht="24.95" customHeight="1">
      <c r="A58" s="77" t="s">
        <v>53</v>
      </c>
      <c r="B58" s="77"/>
      <c r="C58" s="77">
        <f>POWER(10,C57)</f>
        <v>0.91491318428948942</v>
      </c>
      <c r="D58" s="77"/>
      <c r="E58" s="77">
        <f>POWER(10,E57)</f>
        <v>0.93601247257619713</v>
      </c>
      <c r="F58" s="77"/>
      <c r="G58" s="33"/>
      <c r="H58" s="33"/>
      <c r="I58" s="33"/>
      <c r="J58" s="33"/>
    </row>
    <row r="59" spans="1:10" ht="24.95" customHeight="1">
      <c r="A59" s="44" t="s">
        <v>54</v>
      </c>
      <c r="B59" s="44"/>
      <c r="C59" s="79">
        <f>C58*B48/B51</f>
        <v>0.94413551139569574</v>
      </c>
      <c r="D59" s="79"/>
      <c r="E59" s="79">
        <f>E58*D48/B51</f>
        <v>0.9352449423486846</v>
      </c>
      <c r="F59" s="79"/>
      <c r="G59" s="33"/>
      <c r="H59" s="33"/>
      <c r="I59" s="33"/>
      <c r="J59" s="33"/>
    </row>
    <row r="60" spans="1:10" ht="24.95" customHeight="1">
      <c r="A60" s="33"/>
      <c r="B60" s="23"/>
      <c r="C60" s="23"/>
      <c r="D60" s="23"/>
      <c r="E60" s="23"/>
      <c r="F60" s="23"/>
      <c r="G60" s="33"/>
      <c r="H60" s="33"/>
      <c r="I60" s="33"/>
      <c r="J60" s="33"/>
    </row>
    <row r="61" spans="1:10" ht="24.95" customHeight="1">
      <c r="A61" s="25" t="s">
        <v>55</v>
      </c>
      <c r="B61" s="24"/>
      <c r="C61" s="89">
        <v>3</v>
      </c>
      <c r="D61" s="33"/>
      <c r="E61" s="33"/>
      <c r="F61" s="33"/>
      <c r="G61" s="33"/>
      <c r="H61" s="33"/>
      <c r="I61" s="33"/>
      <c r="J61" s="33"/>
    </row>
    <row r="62" spans="1:10" ht="24.95" customHeight="1">
      <c r="A62" s="15" t="s">
        <v>30</v>
      </c>
      <c r="B62" s="23"/>
      <c r="C62" s="24">
        <v>120</v>
      </c>
      <c r="D62" s="33"/>
      <c r="E62" s="33"/>
      <c r="F62" s="33"/>
      <c r="G62" s="33"/>
      <c r="H62" s="33"/>
      <c r="I62" s="33"/>
      <c r="J62" s="33"/>
    </row>
    <row r="63" spans="1:10" ht="15.95" customHeight="1">
      <c r="A63" s="23"/>
      <c r="B63" s="23"/>
      <c r="C63" s="23"/>
      <c r="D63" s="33"/>
      <c r="E63" s="33"/>
      <c r="F63" s="33"/>
      <c r="G63" s="33"/>
      <c r="H63" s="33"/>
      <c r="I63" s="33"/>
      <c r="J63" s="33"/>
    </row>
    <row r="64" spans="1:10" ht="15.95" customHeight="1">
      <c r="A64" s="26" t="s">
        <v>31</v>
      </c>
      <c r="B64" s="27"/>
      <c r="C64" s="27"/>
      <c r="D64" s="27"/>
      <c r="E64" s="27"/>
      <c r="F64" s="27"/>
      <c r="G64" s="27"/>
      <c r="H64" s="33"/>
      <c r="I64" s="33"/>
      <c r="J64" s="33"/>
    </row>
    <row r="65" spans="1:10" ht="15.95" customHeight="1">
      <c r="A65" s="54" t="s">
        <v>56</v>
      </c>
      <c r="B65" s="28"/>
      <c r="C65" s="28"/>
      <c r="D65" s="28"/>
      <c r="E65" s="28"/>
      <c r="F65" s="28"/>
      <c r="G65" s="29"/>
      <c r="H65" s="33"/>
      <c r="I65" s="33"/>
      <c r="J65" s="33"/>
    </row>
    <row r="66" spans="1:10" ht="15.95" customHeight="1">
      <c r="A66" s="30" t="s">
        <v>33</v>
      </c>
      <c r="B66" s="39" t="s">
        <v>34</v>
      </c>
      <c r="C66" s="39" t="s">
        <v>35</v>
      </c>
      <c r="D66" s="39" t="s">
        <v>36</v>
      </c>
      <c r="E66" s="39" t="s">
        <v>37</v>
      </c>
      <c r="F66" s="39" t="s">
        <v>38</v>
      </c>
      <c r="G66" s="39" t="s">
        <v>39</v>
      </c>
      <c r="H66" s="33"/>
      <c r="I66" s="33"/>
      <c r="J66" s="33"/>
    </row>
    <row r="67" spans="1:10" ht="15.95" customHeight="1">
      <c r="A67" s="30">
        <v>1</v>
      </c>
      <c r="B67" s="21">
        <v>13.98</v>
      </c>
      <c r="C67" s="21">
        <v>14.9</v>
      </c>
      <c r="D67" s="21">
        <v>15.94</v>
      </c>
      <c r="E67" s="21">
        <v>13.96</v>
      </c>
      <c r="F67" s="21">
        <v>14.98</v>
      </c>
      <c r="G67" s="21">
        <v>15.92</v>
      </c>
      <c r="H67" s="33"/>
      <c r="I67" s="33"/>
      <c r="J67" s="33"/>
    </row>
    <row r="68" spans="1:10" ht="15.95" customHeight="1">
      <c r="A68" s="30">
        <v>2</v>
      </c>
      <c r="B68" s="21">
        <v>14</v>
      </c>
      <c r="C68" s="21">
        <v>14.98</v>
      </c>
      <c r="D68" s="21">
        <v>15.8</v>
      </c>
      <c r="E68" s="21">
        <v>13.9</v>
      </c>
      <c r="F68" s="21">
        <v>14.96</v>
      </c>
      <c r="G68" s="21">
        <v>15.9</v>
      </c>
      <c r="H68" s="33"/>
      <c r="I68" s="33"/>
      <c r="J68" s="33"/>
    </row>
    <row r="69" spans="1:10" ht="15.95" customHeight="1">
      <c r="A69" s="30">
        <v>3</v>
      </c>
      <c r="B69" s="21"/>
      <c r="C69" s="21">
        <v>14.92</v>
      </c>
      <c r="D69" s="21">
        <v>16</v>
      </c>
      <c r="E69" s="21">
        <v>14</v>
      </c>
      <c r="F69" s="21">
        <v>14.88</v>
      </c>
      <c r="G69" s="21">
        <v>15.94</v>
      </c>
      <c r="H69" s="33"/>
      <c r="I69" s="33"/>
      <c r="J69" s="33"/>
    </row>
    <row r="70" spans="1:10" ht="15.95" customHeight="1">
      <c r="A70" s="72" t="s">
        <v>40</v>
      </c>
      <c r="B70" s="41">
        <f t="shared" ref="B70:G70" si="2">AVERAGE(B67:B69)</f>
        <v>13.99</v>
      </c>
      <c r="C70" s="41">
        <f>AVERAGE(C67:C69)</f>
        <v>14.933333333333335</v>
      </c>
      <c r="D70" s="41">
        <f t="shared" si="2"/>
        <v>15.913333333333334</v>
      </c>
      <c r="E70" s="41">
        <f t="shared" si="2"/>
        <v>13.953333333333333</v>
      </c>
      <c r="F70" s="41">
        <f>AVERAGE(F67:F69)</f>
        <v>14.94</v>
      </c>
      <c r="G70" s="41">
        <f t="shared" si="2"/>
        <v>15.92</v>
      </c>
      <c r="H70" s="33"/>
      <c r="I70" s="33"/>
      <c r="J70" s="33"/>
    </row>
    <row r="71" spans="1:10" ht="15.95" customHeight="1">
      <c r="A71" s="53" t="s">
        <v>57</v>
      </c>
      <c r="B71" s="31"/>
      <c r="C71" s="31"/>
      <c r="D71" s="31"/>
      <c r="E71" s="31"/>
      <c r="F71" s="31"/>
      <c r="G71" s="32"/>
      <c r="H71" s="33"/>
      <c r="I71" s="33"/>
      <c r="J71" s="33"/>
    </row>
    <row r="72" spans="1:10" ht="15.95" customHeight="1">
      <c r="A72" s="30" t="s">
        <v>33</v>
      </c>
      <c r="B72" s="39" t="s">
        <v>34</v>
      </c>
      <c r="C72" s="39" t="s">
        <v>35</v>
      </c>
      <c r="D72" s="39" t="s">
        <v>36</v>
      </c>
      <c r="E72" s="39" t="s">
        <v>37</v>
      </c>
      <c r="F72" s="39" t="s">
        <v>38</v>
      </c>
      <c r="G72" s="39" t="s">
        <v>39</v>
      </c>
      <c r="H72" s="33"/>
      <c r="I72" s="33"/>
      <c r="J72" s="33"/>
    </row>
    <row r="73" spans="1:10" ht="15.95" customHeight="1">
      <c r="A73" s="30">
        <v>1</v>
      </c>
      <c r="B73" s="21">
        <v>14.1</v>
      </c>
      <c r="C73" s="21">
        <v>15.1</v>
      </c>
      <c r="D73" s="21">
        <v>16</v>
      </c>
      <c r="E73" s="21">
        <v>13.9</v>
      </c>
      <c r="F73" s="21">
        <v>14.96</v>
      </c>
      <c r="G73" s="21">
        <v>15.94</v>
      </c>
      <c r="H73" s="33"/>
      <c r="I73" s="33"/>
      <c r="J73" s="33"/>
    </row>
    <row r="74" spans="1:10" ht="15.95" customHeight="1">
      <c r="A74" s="30">
        <v>2</v>
      </c>
      <c r="B74" s="21">
        <v>14</v>
      </c>
      <c r="C74" s="21">
        <v>14.98</v>
      </c>
      <c r="D74" s="21">
        <v>15.96</v>
      </c>
      <c r="E74" s="21">
        <v>13.88</v>
      </c>
      <c r="F74" s="21">
        <v>14.76</v>
      </c>
      <c r="G74" s="21">
        <v>15.88</v>
      </c>
      <c r="H74" s="33"/>
      <c r="I74" s="33"/>
      <c r="J74" s="33"/>
    </row>
    <row r="75" spans="1:10" ht="15.95" customHeight="1">
      <c r="A75" s="30">
        <v>3</v>
      </c>
      <c r="B75" s="21">
        <v>14.12</v>
      </c>
      <c r="C75" s="21">
        <v>15.12</v>
      </c>
      <c r="D75" s="21">
        <v>16</v>
      </c>
      <c r="E75" s="21">
        <v>14</v>
      </c>
      <c r="F75" s="21">
        <v>15</v>
      </c>
      <c r="G75" s="21">
        <v>15.96</v>
      </c>
      <c r="H75" s="33"/>
      <c r="I75" s="33"/>
      <c r="J75" s="33"/>
    </row>
    <row r="76" spans="1:10" ht="15.95" customHeight="1">
      <c r="A76" s="36" t="s">
        <v>40</v>
      </c>
      <c r="B76" s="40">
        <f t="shared" ref="B76:G76" si="3">AVERAGE(B73:B75)</f>
        <v>14.073333333333332</v>
      </c>
      <c r="C76" s="40">
        <f>AVERAGE(C73:C75)</f>
        <v>15.066666666666665</v>
      </c>
      <c r="D76" s="40">
        <f t="shared" si="3"/>
        <v>15.986666666666666</v>
      </c>
      <c r="E76" s="40">
        <f t="shared" si="3"/>
        <v>13.926666666666668</v>
      </c>
      <c r="F76" s="40">
        <f>AVERAGE(F73:F75)</f>
        <v>14.906666666666666</v>
      </c>
      <c r="G76" s="40">
        <f t="shared" si="3"/>
        <v>15.926666666666668</v>
      </c>
      <c r="H76" s="33"/>
      <c r="I76" s="33"/>
      <c r="J76" s="33"/>
    </row>
    <row r="77" spans="1:10" ht="15.9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</row>
    <row r="78" spans="1:10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</row>
    <row r="79" spans="1:10">
      <c r="A79" s="33"/>
      <c r="B79" s="33"/>
      <c r="C79" s="33"/>
      <c r="D79" s="33"/>
      <c r="E79" s="33"/>
      <c r="F79" s="33"/>
      <c r="G79" s="33"/>
      <c r="H79" s="33"/>
      <c r="I79" s="33"/>
      <c r="J79" s="33"/>
    </row>
    <row r="80" spans="1:10">
      <c r="A80" s="23" t="s">
        <v>42</v>
      </c>
      <c r="B80" s="23"/>
      <c r="C80" s="23"/>
      <c r="D80" s="23"/>
      <c r="E80" s="23"/>
      <c r="F80" s="23"/>
      <c r="G80" s="33"/>
      <c r="H80" s="33"/>
      <c r="I80" s="33"/>
      <c r="J80" s="33"/>
    </row>
    <row r="81" spans="1:10" ht="16.5">
      <c r="A81" s="23" t="s">
        <v>43</v>
      </c>
      <c r="B81" s="52">
        <f>$E$25/25*15/25</f>
        <v>0.49533119999999997</v>
      </c>
      <c r="C81" s="23" t="s">
        <v>44</v>
      </c>
      <c r="D81" s="52">
        <f>$E$27/25*15/25</f>
        <v>0.47960639999999999</v>
      </c>
      <c r="E81" s="23"/>
      <c r="F81" s="23"/>
      <c r="G81" s="33"/>
      <c r="H81" s="33"/>
      <c r="I81" s="33"/>
      <c r="J81" s="33"/>
    </row>
    <row r="82" spans="1:10">
      <c r="A82" s="23"/>
      <c r="B82" s="38"/>
      <c r="C82" s="23"/>
      <c r="D82" s="38"/>
      <c r="E82" s="23"/>
      <c r="F82" s="23"/>
      <c r="G82" s="33"/>
      <c r="H82" s="33"/>
      <c r="I82" s="33"/>
      <c r="J82" s="33"/>
    </row>
    <row r="83" spans="1:10" ht="16.5" customHeight="1">
      <c r="A83" s="23" t="s">
        <v>45</v>
      </c>
      <c r="B83" s="23"/>
      <c r="C83" s="23"/>
      <c r="D83" s="42"/>
      <c r="E83" s="42"/>
      <c r="F83" s="55"/>
      <c r="G83" s="33"/>
      <c r="H83" s="33"/>
      <c r="I83" s="33"/>
      <c r="J83" s="33"/>
    </row>
    <row r="84" spans="1:10" ht="16.5">
      <c r="A84" s="23" t="s">
        <v>46</v>
      </c>
      <c r="B84" s="52">
        <f>$C$31/100*10/25</f>
        <v>0.48</v>
      </c>
      <c r="C84" s="23"/>
      <c r="D84" s="42"/>
      <c r="E84" s="43"/>
      <c r="F84" s="23"/>
      <c r="G84" s="33"/>
      <c r="H84" s="33"/>
      <c r="I84" s="33"/>
      <c r="J84" s="33"/>
    </row>
    <row r="85" spans="1:10">
      <c r="A85" s="23"/>
      <c r="B85" s="38"/>
      <c r="C85" s="23"/>
      <c r="D85" s="23"/>
      <c r="E85" s="23"/>
      <c r="F85" s="23"/>
      <c r="G85" s="33"/>
      <c r="H85" s="33"/>
      <c r="I85" s="33"/>
      <c r="J85" s="33"/>
    </row>
    <row r="86" spans="1:10" ht="16.5" customHeight="1">
      <c r="A86" s="76" t="s">
        <v>47</v>
      </c>
      <c r="B86" s="76"/>
      <c r="C86" s="76" t="s">
        <v>56</v>
      </c>
      <c r="D86" s="76"/>
      <c r="E86" s="76" t="s">
        <v>57</v>
      </c>
      <c r="F86" s="76"/>
      <c r="G86" s="33"/>
      <c r="H86" s="33"/>
      <c r="I86" s="33"/>
      <c r="J86" s="33"/>
    </row>
    <row r="87" spans="1:10" ht="18.75">
      <c r="A87" s="77" t="s">
        <v>49</v>
      </c>
      <c r="B87" s="77"/>
      <c r="C87" s="78">
        <f>1/4*((D70+G70)-(B70+E70))</f>
        <v>0.97250000000000014</v>
      </c>
      <c r="D87" s="78"/>
      <c r="E87" s="78">
        <f>1/4*((D76+G76)-(E76+B76))</f>
        <v>0.9783333333333335</v>
      </c>
      <c r="F87" s="78"/>
      <c r="G87" s="33"/>
      <c r="H87" s="35"/>
      <c r="I87" s="33"/>
      <c r="J87" s="33"/>
    </row>
    <row r="88" spans="1:10" ht="16.5" customHeight="1">
      <c r="A88" s="77" t="s">
        <v>50</v>
      </c>
      <c r="B88" s="77"/>
      <c r="C88" s="78">
        <f>1/3*((E70+F70+G70)-(B70+C70+D70))</f>
        <v>-7.7777777777801775E-3</v>
      </c>
      <c r="D88" s="78"/>
      <c r="E88" s="78">
        <f>1/3*((E76+F76+G76)-(B76+C76+D76))</f>
        <v>-0.12222222222222001</v>
      </c>
      <c r="F88" s="78"/>
      <c r="G88" s="33"/>
      <c r="H88" s="34"/>
      <c r="I88" s="33"/>
      <c r="J88" s="33"/>
    </row>
    <row r="89" spans="1:10" ht="18.75" customHeight="1">
      <c r="A89" s="77" t="s">
        <v>51</v>
      </c>
      <c r="B89" s="77"/>
      <c r="C89" s="78">
        <f>C87/LOG10(2)</f>
        <v>3.2305750722779605</v>
      </c>
      <c r="D89" s="78"/>
      <c r="E89" s="78">
        <f>E87/LOG10(2)</f>
        <v>3.2499529861648035</v>
      </c>
      <c r="F89" s="78"/>
      <c r="G89" s="33"/>
      <c r="H89" s="34"/>
      <c r="I89" s="33"/>
      <c r="J89" s="33"/>
    </row>
    <row r="90" spans="1:10" ht="18.75" customHeight="1">
      <c r="A90" s="77" t="s">
        <v>52</v>
      </c>
      <c r="B90" s="77"/>
      <c r="C90" s="78">
        <f>C88/C89</f>
        <v>-2.4075520932859392E-3</v>
      </c>
      <c r="D90" s="78"/>
      <c r="E90" s="78">
        <f>E88/E89</f>
        <v>-3.7607381627526776E-2</v>
      </c>
      <c r="F90" s="78"/>
      <c r="G90" s="33"/>
      <c r="H90" s="34"/>
      <c r="I90" s="33"/>
      <c r="J90" s="33"/>
    </row>
    <row r="91" spans="1:10">
      <c r="A91" s="77" t="s">
        <v>53</v>
      </c>
      <c r="B91" s="77"/>
      <c r="C91" s="77">
        <f>POWER(10,C90)</f>
        <v>0.99447174379972392</v>
      </c>
      <c r="D91" s="77"/>
      <c r="E91" s="77">
        <f>POWER(10,E90)</f>
        <v>0.91704916205788001</v>
      </c>
      <c r="F91" s="77"/>
      <c r="G91" s="33"/>
      <c r="H91" s="33"/>
      <c r="I91" s="33"/>
      <c r="J91" s="33"/>
    </row>
    <row r="92" spans="1:10" ht="16.5">
      <c r="A92" s="44" t="s">
        <v>54</v>
      </c>
      <c r="B92" s="44"/>
      <c r="C92" s="79">
        <f>C91*B81/B84</f>
        <v>1.0262351712966871</v>
      </c>
      <c r="D92" s="79"/>
      <c r="E92" s="79">
        <f>E91*D81/B84</f>
        <v>0.91629718174499253</v>
      </c>
      <c r="F92" s="79"/>
      <c r="G92" s="33"/>
      <c r="H92" s="33"/>
      <c r="I92" s="33"/>
      <c r="J92" s="33"/>
    </row>
    <row r="93" spans="1:10">
      <c r="A93" s="33"/>
      <c r="B93" s="23"/>
      <c r="C93" s="23"/>
      <c r="D93" s="23"/>
      <c r="E93" s="23"/>
      <c r="F93" s="23"/>
      <c r="G93" s="33"/>
      <c r="H93" s="33"/>
      <c r="I93" s="33"/>
      <c r="J93" s="33"/>
    </row>
    <row r="94" spans="1:10" ht="16.5" customHeight="1">
      <c r="A94" s="25" t="s">
        <v>58</v>
      </c>
      <c r="B94" s="24"/>
      <c r="C94" s="89">
        <v>3</v>
      </c>
      <c r="D94" s="33"/>
      <c r="E94" s="33"/>
      <c r="F94" s="33"/>
      <c r="G94" s="33"/>
      <c r="H94" s="33"/>
      <c r="I94" s="33"/>
      <c r="J94" s="33"/>
    </row>
    <row r="95" spans="1:10" ht="16.5">
      <c r="A95" s="15" t="s">
        <v>30</v>
      </c>
      <c r="B95" s="23"/>
      <c r="C95" s="24">
        <v>120</v>
      </c>
      <c r="D95" s="33"/>
      <c r="E95" s="33"/>
      <c r="F95" s="33"/>
      <c r="G95" s="33"/>
      <c r="H95" s="33"/>
      <c r="I95" s="33"/>
      <c r="J95" s="33"/>
    </row>
    <row r="96" spans="1:10" ht="16.5" customHeight="1">
      <c r="A96" s="23"/>
      <c r="B96" s="23"/>
      <c r="C96" s="23"/>
      <c r="D96" s="33"/>
      <c r="E96" s="33"/>
      <c r="F96" s="33"/>
      <c r="G96" s="33"/>
      <c r="H96" s="33"/>
      <c r="I96" s="33"/>
      <c r="J96" s="33"/>
    </row>
    <row r="97" spans="1:8" ht="16.5" customHeight="1">
      <c r="A97" s="26" t="s">
        <v>31</v>
      </c>
      <c r="B97" s="27"/>
      <c r="C97" s="27"/>
      <c r="D97" s="27"/>
      <c r="E97" s="27"/>
      <c r="F97" s="27"/>
      <c r="G97" s="27"/>
      <c r="H97" s="33"/>
    </row>
    <row r="98" spans="1:8" ht="16.5">
      <c r="A98" s="54" t="s">
        <v>59</v>
      </c>
      <c r="B98" s="28"/>
      <c r="C98" s="28"/>
      <c r="D98" s="28"/>
      <c r="E98" s="28"/>
      <c r="F98" s="28"/>
      <c r="G98" s="29"/>
      <c r="H98" s="33"/>
    </row>
    <row r="99" spans="1:8" ht="16.5" customHeight="1">
      <c r="A99" s="30" t="s">
        <v>33</v>
      </c>
      <c r="B99" s="39" t="s">
        <v>34</v>
      </c>
      <c r="C99" s="39" t="s">
        <v>35</v>
      </c>
      <c r="D99" s="39" t="s">
        <v>36</v>
      </c>
      <c r="E99" s="39" t="s">
        <v>37</v>
      </c>
      <c r="F99" s="39" t="s">
        <v>38</v>
      </c>
      <c r="G99" s="39" t="s">
        <v>39</v>
      </c>
      <c r="H99" s="33"/>
    </row>
    <row r="100" spans="1:8" ht="16.5" customHeight="1">
      <c r="A100" s="30">
        <v>1</v>
      </c>
      <c r="B100" s="21">
        <v>14</v>
      </c>
      <c r="C100" s="21">
        <v>14.92</v>
      </c>
      <c r="D100" s="21">
        <v>15.9</v>
      </c>
      <c r="E100" s="21">
        <v>14</v>
      </c>
      <c r="F100" s="21">
        <v>14.9</v>
      </c>
      <c r="G100" s="21">
        <v>15.98</v>
      </c>
      <c r="H100" s="33"/>
    </row>
    <row r="101" spans="1:8">
      <c r="A101" s="30">
        <v>2</v>
      </c>
      <c r="B101" s="21">
        <v>14.14</v>
      </c>
      <c r="C101" s="21">
        <v>14.92</v>
      </c>
      <c r="D101" s="21">
        <v>16</v>
      </c>
      <c r="E101" s="21">
        <v>13.94</v>
      </c>
      <c r="F101" s="21">
        <v>14.96</v>
      </c>
      <c r="G101" s="21">
        <v>15.98</v>
      </c>
      <c r="H101" s="33"/>
    </row>
    <row r="102" spans="1:8">
      <c r="A102" s="30">
        <v>3</v>
      </c>
      <c r="B102" s="21">
        <v>13.98</v>
      </c>
      <c r="C102" s="21">
        <v>15.12</v>
      </c>
      <c r="D102" s="21">
        <v>16.079999999999998</v>
      </c>
      <c r="E102" s="21">
        <v>14</v>
      </c>
      <c r="F102" s="21">
        <v>14.94</v>
      </c>
      <c r="G102" s="21">
        <v>16</v>
      </c>
      <c r="H102" s="33"/>
    </row>
    <row r="103" spans="1:8" ht="16.5">
      <c r="A103" s="72" t="s">
        <v>40</v>
      </c>
      <c r="B103" s="41">
        <f t="shared" ref="B103:G103" si="4">AVERAGE(B100:B102)</f>
        <v>14.040000000000001</v>
      </c>
      <c r="C103" s="41">
        <f>AVERAGE(C100:C102)</f>
        <v>14.986666666666666</v>
      </c>
      <c r="D103" s="41">
        <f t="shared" si="4"/>
        <v>15.993333333333332</v>
      </c>
      <c r="E103" s="41">
        <f t="shared" si="4"/>
        <v>13.979999999999999</v>
      </c>
      <c r="F103" s="41">
        <f>AVERAGE(F100:F102)</f>
        <v>14.933333333333332</v>
      </c>
      <c r="G103" s="41">
        <f t="shared" si="4"/>
        <v>15.986666666666666</v>
      </c>
      <c r="H103" s="33"/>
    </row>
    <row r="104" spans="1:8" ht="16.5">
      <c r="A104" s="53" t="s">
        <v>60</v>
      </c>
      <c r="B104" s="31"/>
      <c r="C104" s="31"/>
      <c r="D104" s="31"/>
      <c r="E104" s="31"/>
      <c r="F104" s="31"/>
      <c r="G104" s="32"/>
      <c r="H104" s="33"/>
    </row>
    <row r="105" spans="1:8" ht="16.5" customHeight="1">
      <c r="A105" s="30" t="s">
        <v>33</v>
      </c>
      <c r="B105" s="39" t="s">
        <v>34</v>
      </c>
      <c r="C105" s="39" t="s">
        <v>35</v>
      </c>
      <c r="D105" s="39" t="s">
        <v>36</v>
      </c>
      <c r="E105" s="39" t="s">
        <v>37</v>
      </c>
      <c r="F105" s="39" t="s">
        <v>38</v>
      </c>
      <c r="G105" s="39" t="s">
        <v>39</v>
      </c>
      <c r="H105" s="33"/>
    </row>
    <row r="106" spans="1:8" ht="16.5" customHeight="1">
      <c r="A106" s="30">
        <v>1</v>
      </c>
      <c r="B106" s="21">
        <v>14.14</v>
      </c>
      <c r="C106" s="21">
        <v>14.96</v>
      </c>
      <c r="D106" s="21">
        <v>15.94</v>
      </c>
      <c r="E106" s="21">
        <v>13.9</v>
      </c>
      <c r="F106" s="21">
        <v>14.92</v>
      </c>
      <c r="G106" s="21">
        <v>15.9</v>
      </c>
      <c r="H106" s="33"/>
    </row>
    <row r="107" spans="1:8" ht="19.5" customHeight="1">
      <c r="A107" s="30">
        <v>2</v>
      </c>
      <c r="B107" s="21">
        <v>14.1</v>
      </c>
      <c r="C107" s="21">
        <v>14.98</v>
      </c>
      <c r="D107" s="21">
        <v>15.96</v>
      </c>
      <c r="E107" s="21">
        <v>14</v>
      </c>
      <c r="F107" s="21">
        <v>15</v>
      </c>
      <c r="G107" s="21">
        <v>15.88</v>
      </c>
      <c r="H107" s="33"/>
    </row>
    <row r="108" spans="1:8">
      <c r="A108" s="30">
        <v>3</v>
      </c>
      <c r="B108" s="21">
        <v>14.08</v>
      </c>
      <c r="C108" s="21">
        <v>14.94</v>
      </c>
      <c r="D108" s="21">
        <v>15.98</v>
      </c>
      <c r="E108" s="21">
        <v>13.88</v>
      </c>
      <c r="F108" s="21">
        <v>14.94</v>
      </c>
      <c r="G108" s="21">
        <v>15.96</v>
      </c>
      <c r="H108" s="33"/>
    </row>
    <row r="109" spans="1:8" ht="15.75" customHeight="1">
      <c r="A109" s="36" t="s">
        <v>40</v>
      </c>
      <c r="B109" s="40">
        <f t="shared" ref="B109:G109" si="5">AVERAGE(B106:B108)</f>
        <v>14.106666666666667</v>
      </c>
      <c r="C109" s="40">
        <f>AVERAGE(C106:C108)</f>
        <v>14.96</v>
      </c>
      <c r="D109" s="40">
        <f t="shared" si="5"/>
        <v>15.959999999999999</v>
      </c>
      <c r="E109" s="40">
        <f>AVERAGE(E106:E108)</f>
        <v>13.926666666666668</v>
      </c>
      <c r="F109" s="40">
        <f>AVERAGE(F106:F108)</f>
        <v>14.953333333333333</v>
      </c>
      <c r="G109" s="40">
        <f t="shared" si="5"/>
        <v>15.913333333333334</v>
      </c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 ht="16.5" customHeight="1">
      <c r="A111" s="23" t="s">
        <v>42</v>
      </c>
      <c r="B111" s="23"/>
      <c r="C111" s="23"/>
      <c r="D111" s="23"/>
      <c r="E111" s="23"/>
      <c r="F111" s="23"/>
      <c r="G111" s="33"/>
      <c r="H111" s="33"/>
    </row>
    <row r="112" spans="1:8" ht="16.5">
      <c r="A112" s="23" t="s">
        <v>43</v>
      </c>
      <c r="B112" s="52">
        <f>$E$25/25*15/25</f>
        <v>0.49533119999999997</v>
      </c>
      <c r="C112" s="23" t="s">
        <v>44</v>
      </c>
      <c r="D112" s="52">
        <f>$E$27/25*15/25</f>
        <v>0.47960639999999999</v>
      </c>
      <c r="E112" s="23"/>
      <c r="F112" s="23"/>
      <c r="G112" s="33"/>
      <c r="H112" s="33"/>
    </row>
    <row r="113" spans="1:8">
      <c r="A113" s="23"/>
      <c r="B113" s="38"/>
      <c r="C113" s="23"/>
      <c r="D113" s="38"/>
      <c r="E113" s="23"/>
      <c r="F113" s="23"/>
      <c r="G113" s="33"/>
      <c r="H113" s="33"/>
    </row>
    <row r="114" spans="1:8" ht="16.5" customHeight="1">
      <c r="A114" s="23" t="s">
        <v>45</v>
      </c>
      <c r="B114" s="23"/>
      <c r="C114" s="23"/>
      <c r="D114" s="42"/>
      <c r="E114" s="42"/>
      <c r="F114" s="55"/>
      <c r="G114" s="33"/>
      <c r="H114" s="33"/>
    </row>
    <row r="115" spans="1:8" ht="16.5">
      <c r="A115" s="23" t="s">
        <v>46</v>
      </c>
      <c r="B115" s="52">
        <f>$C$31/100*10/25</f>
        <v>0.48</v>
      </c>
      <c r="C115" s="23"/>
      <c r="D115" s="42"/>
      <c r="E115" s="43"/>
      <c r="F115" s="42"/>
      <c r="G115" s="33"/>
      <c r="H115" s="33"/>
    </row>
    <row r="116" spans="1:8">
      <c r="A116" s="23"/>
      <c r="B116" s="38"/>
      <c r="C116" s="23"/>
      <c r="D116" s="23"/>
      <c r="E116" s="23"/>
      <c r="F116" s="23"/>
      <c r="G116" s="33"/>
      <c r="H116" s="33"/>
    </row>
    <row r="117" spans="1:8" ht="16.5" customHeight="1">
      <c r="A117" s="76" t="s">
        <v>47</v>
      </c>
      <c r="B117" s="76"/>
      <c r="C117" s="76" t="s">
        <v>61</v>
      </c>
      <c r="D117" s="76"/>
      <c r="E117" s="76" t="s">
        <v>60</v>
      </c>
      <c r="F117" s="76"/>
      <c r="G117" s="33"/>
      <c r="H117" s="33"/>
    </row>
    <row r="118" spans="1:8" ht="18.75">
      <c r="A118" s="77" t="s">
        <v>49</v>
      </c>
      <c r="B118" s="77"/>
      <c r="C118" s="78">
        <f>1/4*((D103+G103)-(B103+E103))</f>
        <v>0.98999999999999932</v>
      </c>
      <c r="D118" s="78"/>
      <c r="E118" s="78">
        <f>1/4*((D109+G109)-(E109+B109))</f>
        <v>0.96</v>
      </c>
      <c r="F118" s="78"/>
      <c r="G118" s="33"/>
      <c r="H118" s="33"/>
    </row>
    <row r="119" spans="1:8" ht="16.5" customHeight="1">
      <c r="A119" s="77" t="s">
        <v>50</v>
      </c>
      <c r="B119" s="77"/>
      <c r="C119" s="78">
        <f>1/3*((E103+F103+G103)-(B103+C103+D103))</f>
        <v>-3.9999999999999147E-2</v>
      </c>
      <c r="D119" s="78"/>
      <c r="E119" s="78">
        <f>1/3*((E109+F109+G109)-(B109+C109+D109))</f>
        <v>-7.7777777777778084E-2</v>
      </c>
      <c r="F119" s="78"/>
      <c r="G119" s="33"/>
      <c r="H119" s="33"/>
    </row>
    <row r="120" spans="1:8" ht="18.75" customHeight="1">
      <c r="A120" s="77" t="s">
        <v>51</v>
      </c>
      <c r="B120" s="77"/>
      <c r="C120" s="78">
        <f>C118/LOG10(2)</f>
        <v>3.2887088139384866</v>
      </c>
      <c r="D120" s="78"/>
      <c r="E120" s="78">
        <f>E118/LOG10(2)</f>
        <v>3.1890509710918677</v>
      </c>
      <c r="F120" s="78"/>
      <c r="G120" s="33"/>
      <c r="H120" s="33"/>
    </row>
    <row r="121" spans="1:8" ht="18.75" customHeight="1">
      <c r="A121" s="77" t="s">
        <v>52</v>
      </c>
      <c r="B121" s="77"/>
      <c r="C121" s="78">
        <f>C119/C120</f>
        <v>-1.2162828107635353E-2</v>
      </c>
      <c r="D121" s="78"/>
      <c r="E121" s="78">
        <f>E119/E120</f>
        <v>-2.4389004278331908E-2</v>
      </c>
      <c r="F121" s="78"/>
      <c r="G121" s="33"/>
      <c r="H121" s="33"/>
    </row>
    <row r="122" spans="1:8">
      <c r="A122" s="77" t="s">
        <v>53</v>
      </c>
      <c r="B122" s="77"/>
      <c r="C122" s="77">
        <f>POWER(10,C121)</f>
        <v>0.97238258432695357</v>
      </c>
      <c r="D122" s="77"/>
      <c r="E122" s="77">
        <f>POWER(10,E121)</f>
        <v>0.94538998159137344</v>
      </c>
      <c r="F122" s="77"/>
      <c r="G122" s="33"/>
      <c r="H122" s="33"/>
    </row>
    <row r="123" spans="1:8" ht="16.5">
      <c r="A123" s="44" t="s">
        <v>54</v>
      </c>
      <c r="B123" s="44"/>
      <c r="C123" s="79">
        <f>C122*B112/B115</f>
        <v>1.0034404840703564</v>
      </c>
      <c r="D123" s="79"/>
      <c r="E123" s="79">
        <f>E122*D112/B115</f>
        <v>0.94461476180646853</v>
      </c>
      <c r="F123" s="79"/>
      <c r="G123" s="33"/>
      <c r="H123" s="33"/>
    </row>
    <row r="124" spans="1:8">
      <c r="A124" s="56"/>
      <c r="B124" s="56"/>
      <c r="C124" s="56"/>
      <c r="D124" s="56"/>
      <c r="E124" s="56"/>
      <c r="F124" s="56"/>
      <c r="G124" s="56"/>
      <c r="H124" s="33"/>
    </row>
    <row r="125" spans="1:8" ht="16.5" customHeight="1">
      <c r="A125" s="56"/>
      <c r="B125" s="56"/>
      <c r="C125" s="56"/>
      <c r="D125" s="56"/>
      <c r="E125" s="56"/>
      <c r="F125" s="56"/>
      <c r="G125" s="56"/>
      <c r="H125" s="33"/>
    </row>
    <row r="126" spans="1:8">
      <c r="A126" s="33"/>
      <c r="B126" s="33"/>
      <c r="C126" s="33"/>
      <c r="D126" s="33"/>
      <c r="E126" s="33"/>
      <c r="F126" s="33"/>
      <c r="G126" s="56"/>
      <c r="H126" s="33"/>
    </row>
    <row r="127" spans="1:8">
      <c r="A127" s="33"/>
      <c r="B127" s="33"/>
      <c r="C127" s="33"/>
      <c r="D127" s="33"/>
      <c r="E127" s="33"/>
      <c r="F127" s="33"/>
      <c r="G127" s="56"/>
      <c r="H127" s="33"/>
    </row>
    <row r="128" spans="1:8" ht="16.5">
      <c r="A128" s="80" t="s">
        <v>62</v>
      </c>
      <c r="B128" s="80"/>
      <c r="C128" s="80"/>
      <c r="D128" s="33"/>
      <c r="E128" s="33"/>
      <c r="F128" s="33"/>
      <c r="G128" s="56"/>
      <c r="H128" s="33"/>
    </row>
    <row r="129" spans="1:8" ht="16.5">
      <c r="A129" s="85"/>
      <c r="B129" s="86"/>
      <c r="C129" s="59" t="s">
        <v>63</v>
      </c>
      <c r="D129" s="33"/>
      <c r="E129" s="33"/>
      <c r="F129" s="33"/>
      <c r="G129" s="56"/>
      <c r="H129" s="33"/>
    </row>
    <row r="130" spans="1:8" ht="16.5" customHeight="1">
      <c r="A130" s="81" t="s">
        <v>32</v>
      </c>
      <c r="B130" s="82"/>
      <c r="C130" s="90">
        <f>C59</f>
        <v>0.94413551139569574</v>
      </c>
      <c r="D130" s="33"/>
      <c r="E130" s="33"/>
      <c r="F130" s="33"/>
      <c r="G130" s="56"/>
      <c r="H130" s="33"/>
    </row>
    <row r="131" spans="1:8" ht="16.5" customHeight="1">
      <c r="A131" s="81" t="s">
        <v>48</v>
      </c>
      <c r="B131" s="82"/>
      <c r="C131" s="90">
        <f>E59</f>
        <v>0.9352449423486846</v>
      </c>
      <c r="D131" s="33"/>
      <c r="E131" s="33"/>
      <c r="F131" s="33"/>
      <c r="G131" s="56"/>
      <c r="H131" s="33"/>
    </row>
    <row r="132" spans="1:8" ht="16.5" customHeight="1">
      <c r="A132" s="81" t="s">
        <v>56</v>
      </c>
      <c r="B132" s="82"/>
      <c r="C132" s="94">
        <f>C92</f>
        <v>1.0262351712966871</v>
      </c>
      <c r="D132" s="33"/>
      <c r="E132" s="33"/>
      <c r="F132" s="33"/>
      <c r="G132" s="56"/>
      <c r="H132" s="33"/>
    </row>
    <row r="133" spans="1:8" ht="16.5" customHeight="1">
      <c r="A133" s="81" t="s">
        <v>57</v>
      </c>
      <c r="B133" s="82"/>
      <c r="C133" s="90">
        <f>E92</f>
        <v>0.91629718174499253</v>
      </c>
      <c r="D133" s="33"/>
      <c r="E133" s="33"/>
      <c r="F133" s="33"/>
      <c r="G133" s="56"/>
      <c r="H133" s="33"/>
    </row>
    <row r="134" spans="1:8" ht="16.5" customHeight="1">
      <c r="A134" s="81" t="s">
        <v>61</v>
      </c>
      <c r="B134" s="82"/>
      <c r="C134" s="94">
        <f>C123</f>
        <v>1.0034404840703564</v>
      </c>
      <c r="D134" s="33"/>
      <c r="E134" s="33"/>
      <c r="F134" s="33"/>
      <c r="G134" s="56"/>
      <c r="H134" s="33"/>
    </row>
    <row r="135" spans="1:8" ht="16.5" customHeight="1">
      <c r="A135" s="81" t="s">
        <v>60</v>
      </c>
      <c r="B135" s="82"/>
      <c r="C135" s="95">
        <f>E123</f>
        <v>0.94461476180646853</v>
      </c>
      <c r="D135" s="33"/>
      <c r="E135" s="33"/>
      <c r="F135" s="33"/>
      <c r="G135" s="56"/>
      <c r="H135" s="33"/>
    </row>
    <row r="136" spans="1:8" ht="16.5" customHeight="1">
      <c r="A136" s="83"/>
      <c r="B136" s="84"/>
      <c r="C136" s="50"/>
      <c r="D136" s="33"/>
      <c r="E136" s="33"/>
      <c r="F136" s="33"/>
      <c r="G136" s="56"/>
      <c r="H136" s="33"/>
    </row>
    <row r="137" spans="1:8" ht="16.5" customHeight="1">
      <c r="A137" s="61"/>
      <c r="B137" s="62" t="s">
        <v>64</v>
      </c>
      <c r="C137" s="63">
        <f>AVERAGE(C130:C131,C133,C135)</f>
        <v>0.93507309932396032</v>
      </c>
      <c r="D137" s="33"/>
      <c r="E137" s="33"/>
      <c r="F137" s="33"/>
      <c r="G137" s="56"/>
      <c r="H137" s="33"/>
    </row>
    <row r="138" spans="1:8" ht="16.5" customHeight="1">
      <c r="A138" s="49"/>
      <c r="B138" s="62" t="s">
        <v>65</v>
      </c>
      <c r="C138" s="64">
        <f>STDEV(C135,C130:C131,C133)/C137</f>
        <v>1.415719964401959E-2</v>
      </c>
      <c r="D138" s="33"/>
      <c r="E138" s="33"/>
      <c r="F138" s="33"/>
      <c r="G138" s="56"/>
      <c r="H138" s="33"/>
    </row>
    <row r="139" spans="1:8">
      <c r="A139" s="33"/>
      <c r="B139" s="33"/>
      <c r="C139" s="33"/>
      <c r="D139" s="33"/>
      <c r="E139" s="33"/>
      <c r="F139" s="33"/>
      <c r="G139" s="56"/>
      <c r="H139" s="33"/>
    </row>
    <row r="140" spans="1:8">
      <c r="A140" s="33" t="s">
        <v>66</v>
      </c>
      <c r="B140" s="33"/>
      <c r="C140" s="33"/>
      <c r="D140" s="64">
        <f>C137</f>
        <v>0.93507309932396032</v>
      </c>
      <c r="E140" s="33"/>
      <c r="F140" s="33"/>
      <c r="G140" s="56"/>
      <c r="H140" s="33"/>
    </row>
    <row r="141" spans="1:8">
      <c r="A141" s="33"/>
      <c r="B141" s="33"/>
      <c r="C141" s="33"/>
      <c r="D141" s="33"/>
      <c r="E141" s="33"/>
      <c r="F141" s="33"/>
      <c r="G141" s="56"/>
      <c r="H141" s="33"/>
    </row>
    <row r="142" spans="1:8" ht="16.5">
      <c r="A142" s="66" t="s">
        <v>67</v>
      </c>
      <c r="B142" s="33"/>
      <c r="C142" s="66" t="s">
        <v>68</v>
      </c>
      <c r="D142" s="66"/>
      <c r="E142" s="66" t="s">
        <v>69</v>
      </c>
      <c r="F142" s="66"/>
      <c r="G142" s="56"/>
      <c r="H142" s="33"/>
    </row>
    <row r="143" spans="1:8" ht="16.5">
      <c r="A143" s="91" t="s">
        <v>88</v>
      </c>
      <c r="B143" s="92"/>
      <c r="C143" s="91" t="s">
        <v>89</v>
      </c>
      <c r="D143" s="91"/>
      <c r="E143" s="91" t="s">
        <v>90</v>
      </c>
      <c r="F143" s="91"/>
      <c r="G143" s="93"/>
      <c r="H143" s="33"/>
    </row>
    <row r="144" spans="1:8" ht="16.5" customHeight="1" thickBot="1">
      <c r="A144" s="67"/>
      <c r="B144" s="70"/>
      <c r="C144" s="67"/>
      <c r="D144" s="33"/>
      <c r="E144" s="67"/>
      <c r="F144" s="33"/>
      <c r="G144" s="56"/>
      <c r="H144" s="33"/>
    </row>
    <row r="145" spans="1:8" ht="17.25" customHeight="1">
      <c r="A145" s="33"/>
      <c r="B145" s="33"/>
      <c r="C145" s="33"/>
      <c r="D145" s="33"/>
      <c r="E145" s="33"/>
      <c r="F145" s="33"/>
      <c r="G145" s="33"/>
      <c r="H145" s="33"/>
    </row>
    <row r="146" spans="1:8">
      <c r="A146" s="33"/>
      <c r="B146" s="33"/>
      <c r="C146" s="33"/>
      <c r="D146" s="33"/>
      <c r="E146" s="33"/>
      <c r="F146" s="33"/>
      <c r="G146" s="33"/>
      <c r="H146" s="33"/>
    </row>
    <row r="147" spans="1:8">
      <c r="A147" s="33"/>
      <c r="B147" s="33"/>
      <c r="C147" s="33"/>
      <c r="D147" s="33"/>
      <c r="E147" s="33"/>
      <c r="F147" s="33"/>
      <c r="G147" s="33"/>
      <c r="H147" s="33"/>
    </row>
  </sheetData>
  <sheetProtection formatCells="0" formatColumns="0" formatRows="0" insertColumns="0" insertRows="0" insertHyperlinks="0" deleteColumns="0" deleteRows="0" sort="0" autoFilter="0" pivotTables="0"/>
  <mergeCells count="71">
    <mergeCell ref="A117:B117"/>
    <mergeCell ref="C117:D117"/>
    <mergeCell ref="E117:F117"/>
    <mergeCell ref="A118:B118"/>
    <mergeCell ref="C118:D118"/>
    <mergeCell ref="E118:F118"/>
    <mergeCell ref="A24:B24"/>
    <mergeCell ref="C24:D24"/>
    <mergeCell ref="A53:B53"/>
    <mergeCell ref="C53:D53"/>
    <mergeCell ref="E53:F53"/>
    <mergeCell ref="A131:B131"/>
    <mergeCell ref="A132:B132"/>
    <mergeCell ref="A133:B133"/>
    <mergeCell ref="A134:B134"/>
    <mergeCell ref="A135:B135"/>
    <mergeCell ref="A136:B136"/>
    <mergeCell ref="A128:C128"/>
    <mergeCell ref="A129:B129"/>
    <mergeCell ref="A130:B130"/>
    <mergeCell ref="C123:D123"/>
    <mergeCell ref="E123:F123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1:B91"/>
    <mergeCell ref="C91:D91"/>
    <mergeCell ref="E91:F91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86:B86"/>
    <mergeCell ref="C86:D86"/>
    <mergeCell ref="E86:F86"/>
    <mergeCell ref="A87:B87"/>
    <mergeCell ref="C87:D87"/>
    <mergeCell ref="E87:F87"/>
    <mergeCell ref="A58:B58"/>
    <mergeCell ref="C58:D58"/>
    <mergeCell ref="E58:F58"/>
    <mergeCell ref="C59:D59"/>
    <mergeCell ref="E59:F59"/>
    <mergeCell ref="A56:B56"/>
    <mergeCell ref="C56:D56"/>
    <mergeCell ref="E56:F56"/>
    <mergeCell ref="A57:B57"/>
    <mergeCell ref="C57:D57"/>
    <mergeCell ref="E57:F57"/>
    <mergeCell ref="A55:B55"/>
    <mergeCell ref="C55:D55"/>
    <mergeCell ref="E55:F55"/>
    <mergeCell ref="A54:B54"/>
    <mergeCell ref="C54:D54"/>
    <mergeCell ref="E54:F54"/>
  </mergeCells>
  <pageMargins left="0.7" right="0.7" top="0.75" bottom="0.75" header="0.3" footer="0.3"/>
  <pageSetup scale="53" orientation="portrait" r:id="rId1"/>
  <headerFooter>
    <oddFooter>&amp;L&amp;B NDQA201509313 / Microbial Assay / Download 3  /  Analyst - Eric Ngamau /  Date 25-04-2016 &amp;RPage &amp;P of &amp;N</oddFooter>
  </headerFooter>
  <rowBreaks count="1" manualBreakCount="1">
    <brk id="78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73</v>
      </c>
      <c r="G13" s="68" t="s">
        <v>74</v>
      </c>
    </row>
    <row r="14" spans="1:7" ht="15.95" customHeight="1">
      <c r="A14" s="3" t="s">
        <v>6</v>
      </c>
      <c r="B14" s="3" t="s">
        <v>75</v>
      </c>
      <c r="G14" s="58" t="s">
        <v>76</v>
      </c>
    </row>
    <row r="15" spans="1:7" ht="15.95" customHeight="1">
      <c r="A15" s="3" t="s">
        <v>8</v>
      </c>
      <c r="B15" s="4" t="s">
        <v>77</v>
      </c>
    </row>
    <row r="16" spans="1:7" ht="15.95" customHeight="1">
      <c r="A16" s="3" t="s">
        <v>10</v>
      </c>
      <c r="B16" s="5" t="s">
        <v>78</v>
      </c>
    </row>
    <row r="17" spans="1:10" ht="15.95" customHeight="1">
      <c r="A17" s="3" t="s">
        <v>12</v>
      </c>
      <c r="B17" s="2" t="s">
        <v>79</v>
      </c>
    </row>
    <row r="18" spans="1:10" ht="15.95" customHeight="1">
      <c r="A18" s="3" t="s">
        <v>13</v>
      </c>
      <c r="B18" s="6">
        <v>40303</v>
      </c>
    </row>
    <row r="19" spans="1:10" ht="15.95" customHeight="1">
      <c r="A19" s="3" t="s">
        <v>14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15</v>
      </c>
      <c r="B21" s="70">
        <v>575.66999999999996</v>
      </c>
    </row>
    <row r="22" spans="1:10" ht="15.95" customHeight="1">
      <c r="A22" s="3" t="s">
        <v>16</v>
      </c>
      <c r="B22" s="70">
        <v>477.59</v>
      </c>
    </row>
    <row r="23" spans="1:10" ht="15.95" customHeight="1">
      <c r="A23" s="3" t="s">
        <v>17</v>
      </c>
      <c r="C23" s="71">
        <f>B22/B21</f>
        <v>0.82962461132245902</v>
      </c>
      <c r="D23" s="3" t="s">
        <v>18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19</v>
      </c>
    </row>
    <row r="26" spans="1:10" ht="15.95" customHeight="1">
      <c r="A26" s="74" t="s">
        <v>20</v>
      </c>
      <c r="B26" s="75"/>
      <c r="C26" s="74" t="s">
        <v>21</v>
      </c>
      <c r="D26" s="75"/>
      <c r="E26" s="19" t="s">
        <v>22</v>
      </c>
    </row>
    <row r="27" spans="1:10" ht="15.95" customHeight="1">
      <c r="A27" s="12" t="s">
        <v>23</v>
      </c>
      <c r="B27" s="13"/>
      <c r="C27" s="17" t="s">
        <v>24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25</v>
      </c>
      <c r="B28" s="8" t="s">
        <v>26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27</v>
      </c>
      <c r="B29" s="10">
        <v>99.92</v>
      </c>
      <c r="C29" s="51" t="s">
        <v>28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29</v>
      </c>
      <c r="B32" s="24">
        <v>5</v>
      </c>
      <c r="C32" s="23"/>
    </row>
    <row r="33" spans="1:10" s="22" customFormat="1" ht="15.95" customHeight="1">
      <c r="A33" s="15" t="s">
        <v>30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31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32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40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41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80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40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42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43</v>
      </c>
      <c r="B50" s="52">
        <f>$E$27/25*15/25</f>
        <v>0.40996729793110637</v>
      </c>
      <c r="C50" s="23" t="s">
        <v>44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45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46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6" t="s">
        <v>47</v>
      </c>
      <c r="B55" s="76"/>
      <c r="C55" s="76" t="s">
        <v>32</v>
      </c>
      <c r="D55" s="76"/>
      <c r="E55" s="76" t="s">
        <v>48</v>
      </c>
      <c r="F55" s="76"/>
      <c r="G55" s="33"/>
      <c r="H55" s="22"/>
      <c r="I55" s="22"/>
      <c r="J55" s="22"/>
    </row>
    <row r="56" spans="1:10" ht="24.95" customHeight="1">
      <c r="A56" s="77" t="s">
        <v>49</v>
      </c>
      <c r="B56" s="77"/>
      <c r="C56" s="78">
        <f>1/4*((D41+G41)-(B41+E41))</f>
        <v>1.0899999999999981</v>
      </c>
      <c r="D56" s="78"/>
      <c r="E56" s="78">
        <f>1/4*((D47+G47)-(E47+B47))</f>
        <v>0.92583333333333506</v>
      </c>
      <c r="F56" s="78"/>
      <c r="G56" s="33"/>
      <c r="H56" s="22"/>
      <c r="I56" s="22"/>
      <c r="J56" s="22"/>
    </row>
    <row r="57" spans="1:10" ht="24.95" customHeight="1">
      <c r="A57" s="77" t="s">
        <v>50</v>
      </c>
      <c r="B57" s="77"/>
      <c r="C57" s="78">
        <f>1/3*((E41+F41+G41)-(B41+C41+D41))</f>
        <v>0.81111111111110756</v>
      </c>
      <c r="D57" s="78"/>
      <c r="E57" s="78">
        <f>1/3*((E47+F47+G47)-(B47+C47+D47))</f>
        <v>0.95888888888888835</v>
      </c>
      <c r="F57" s="78"/>
      <c r="G57" s="33"/>
      <c r="H57" s="22"/>
      <c r="I57" s="22"/>
      <c r="J57" s="22"/>
    </row>
    <row r="58" spans="1:10" ht="24.95" customHeight="1">
      <c r="A58" s="77" t="s">
        <v>51</v>
      </c>
      <c r="B58" s="77"/>
      <c r="C58" s="78">
        <f>C56/LOG10(2)</f>
        <v>3.6209016234272187</v>
      </c>
      <c r="D58" s="78"/>
      <c r="E58" s="78">
        <f>E56/LOG10(2)</f>
        <v>3.0755517611832222</v>
      </c>
      <c r="F58" s="78"/>
      <c r="G58" s="33"/>
      <c r="H58" s="22"/>
      <c r="I58" s="22"/>
      <c r="J58" s="22"/>
    </row>
    <row r="59" spans="1:10" ht="24.95" customHeight="1">
      <c r="A59" s="77" t="s">
        <v>52</v>
      </c>
      <c r="B59" s="77"/>
      <c r="C59" s="78">
        <f>C57/C58</f>
        <v>0.22400804978053587</v>
      </c>
      <c r="D59" s="78"/>
      <c r="E59" s="78">
        <f>E57/E58</f>
        <v>0.31177784129374753</v>
      </c>
      <c r="F59" s="78"/>
      <c r="G59" s="33"/>
      <c r="H59" s="22"/>
      <c r="I59" s="22"/>
      <c r="J59" s="22"/>
    </row>
    <row r="60" spans="1:10" ht="24.95" customHeight="1">
      <c r="A60" s="77" t="s">
        <v>53</v>
      </c>
      <c r="B60" s="77"/>
      <c r="C60" s="77">
        <f>POWER(10,C59)</f>
        <v>1.6749739218906603</v>
      </c>
      <c r="D60" s="77"/>
      <c r="E60" s="77">
        <f>POWER(10,E59)</f>
        <v>2.0501131970291313</v>
      </c>
      <c r="F60" s="77"/>
      <c r="G60" s="33"/>
      <c r="H60" s="22"/>
      <c r="I60" s="22"/>
      <c r="J60" s="22"/>
    </row>
    <row r="61" spans="1:10" ht="24.95" customHeight="1">
      <c r="A61" s="44" t="s">
        <v>54</v>
      </c>
      <c r="B61" s="44"/>
      <c r="C61" s="79">
        <f>C60*B50/B53</f>
        <v>1.4305927767970459</v>
      </c>
      <c r="D61" s="79"/>
      <c r="E61" s="79">
        <f>E60*D50/B53</f>
        <v>1.8334886646640189</v>
      </c>
      <c r="F61" s="79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55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30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31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56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40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57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40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7" t="s">
        <v>81</v>
      </c>
      <c r="B81" s="87"/>
      <c r="C81" s="87" t="s">
        <v>82</v>
      </c>
      <c r="D81" s="87"/>
      <c r="E81" s="87" t="s">
        <v>83</v>
      </c>
      <c r="F81" s="87"/>
      <c r="G81" s="57" t="s">
        <v>74</v>
      </c>
      <c r="H81" s="22"/>
      <c r="I81" s="22"/>
      <c r="J81" s="22"/>
    </row>
    <row r="82" spans="1:10">
      <c r="A82" s="88"/>
      <c r="B82" s="88"/>
      <c r="C82" s="88"/>
      <c r="D82" s="88"/>
      <c r="E82" s="88"/>
      <c r="F82" s="88"/>
      <c r="G82" s="58" t="s">
        <v>84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42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43</v>
      </c>
      <c r="B85" s="52">
        <f>$E$27/25*15/25</f>
        <v>0.40996729793110637</v>
      </c>
      <c r="C85" s="23" t="s">
        <v>44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45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46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6" t="s">
        <v>47</v>
      </c>
      <c r="B90" s="76"/>
      <c r="C90" s="76" t="s">
        <v>56</v>
      </c>
      <c r="D90" s="76"/>
      <c r="E90" s="76" t="s">
        <v>57</v>
      </c>
      <c r="F90" s="76"/>
      <c r="G90" s="33"/>
      <c r="H90" s="34"/>
      <c r="I90" s="22"/>
      <c r="J90" s="22"/>
    </row>
    <row r="91" spans="1:10" ht="18.75" customHeight="1">
      <c r="A91" s="77" t="s">
        <v>49</v>
      </c>
      <c r="B91" s="77"/>
      <c r="C91" s="78">
        <f>1/4*((D72+G72)-(B72+E72))</f>
        <v>0.94833333333333414</v>
      </c>
      <c r="D91" s="78"/>
      <c r="E91" s="78">
        <f>1/4*((D78+G78)-(E78+B78))</f>
        <v>0.81166666666666565</v>
      </c>
      <c r="F91" s="78"/>
      <c r="G91" s="33"/>
      <c r="H91" s="34"/>
      <c r="I91" s="22"/>
      <c r="J91" s="22"/>
    </row>
    <row r="92" spans="1:10" ht="18.75" customHeight="1">
      <c r="A92" s="77" t="s">
        <v>50</v>
      </c>
      <c r="B92" s="77"/>
      <c r="C92" s="78">
        <f>1/3*((E72+F72+G72)-(B72+C72+D72))</f>
        <v>0.76222222222222058</v>
      </c>
      <c r="D92" s="78"/>
      <c r="E92" s="78">
        <f>1/3*((E78+F78+G78)-(B78+C78+D78))</f>
        <v>0.97777777777777897</v>
      </c>
      <c r="F92" s="78"/>
      <c r="G92" s="33"/>
      <c r="H92" s="34"/>
      <c r="I92" s="22"/>
      <c r="J92" s="22"/>
    </row>
    <row r="93" spans="1:10">
      <c r="A93" s="77" t="s">
        <v>51</v>
      </c>
      <c r="B93" s="77"/>
      <c r="C93" s="78">
        <f>C91/LOG10(2)</f>
        <v>3.1502951433181847</v>
      </c>
      <c r="D93" s="78"/>
      <c r="E93" s="78">
        <f>E91/LOG10(2)</f>
        <v>2.6962983036835722</v>
      </c>
      <c r="F93" s="78"/>
      <c r="G93" s="33"/>
      <c r="H93" s="22"/>
      <c r="I93" s="22"/>
      <c r="J93" s="22"/>
    </row>
    <row r="94" spans="1:10">
      <c r="A94" s="77" t="s">
        <v>52</v>
      </c>
      <c r="B94" s="77"/>
      <c r="C94" s="78">
        <f>C92/C93</f>
        <v>0.24195263857702456</v>
      </c>
      <c r="D94" s="78"/>
      <c r="E94" s="78">
        <f>E92/E93</f>
        <v>0.36263709265476268</v>
      </c>
      <c r="F94" s="78"/>
      <c r="G94" s="33"/>
      <c r="H94" s="22"/>
      <c r="I94" s="22"/>
      <c r="J94" s="22"/>
    </row>
    <row r="95" spans="1:10">
      <c r="A95" s="77" t="s">
        <v>53</v>
      </c>
      <c r="B95" s="77"/>
      <c r="C95" s="77">
        <f>POWER(10,C94)</f>
        <v>1.7456317749246941</v>
      </c>
      <c r="D95" s="77"/>
      <c r="E95" s="77">
        <f>POWER(10,E94)</f>
        <v>2.304820418141647</v>
      </c>
      <c r="F95" s="77"/>
      <c r="G95" s="33"/>
      <c r="H95" s="22"/>
      <c r="I95" s="22"/>
      <c r="J95" s="22"/>
    </row>
    <row r="96" spans="1:10" ht="16.5" customHeight="1">
      <c r="A96" s="44" t="s">
        <v>54</v>
      </c>
      <c r="B96" s="44"/>
      <c r="C96" s="79">
        <f>C95*B85/B88</f>
        <v>1.4909415457261628</v>
      </c>
      <c r="D96" s="79"/>
      <c r="E96" s="79">
        <f>E95*D85/B88</f>
        <v>2.0612823315671998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58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30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31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59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33</v>
      </c>
      <c r="B103" s="39" t="s">
        <v>34</v>
      </c>
      <c r="C103" s="39" t="s">
        <v>35</v>
      </c>
      <c r="D103" s="39" t="s">
        <v>36</v>
      </c>
      <c r="E103" s="39" t="s">
        <v>37</v>
      </c>
      <c r="F103" s="39" t="s">
        <v>38</v>
      </c>
      <c r="G103" s="39" t="s">
        <v>39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40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60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33</v>
      </c>
      <c r="B109" s="39" t="s">
        <v>34</v>
      </c>
      <c r="C109" s="39" t="s">
        <v>35</v>
      </c>
      <c r="D109" s="39" t="s">
        <v>36</v>
      </c>
      <c r="E109" s="39" t="s">
        <v>37</v>
      </c>
      <c r="F109" s="39" t="s">
        <v>38</v>
      </c>
      <c r="G109" s="39" t="s">
        <v>39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40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42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43</v>
      </c>
      <c r="B116" s="52">
        <f>$E$27/25*15/25</f>
        <v>0.40996729793110637</v>
      </c>
      <c r="C116" s="23" t="s">
        <v>44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45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46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6" t="s">
        <v>47</v>
      </c>
      <c r="B121" s="76"/>
      <c r="C121" s="76" t="s">
        <v>61</v>
      </c>
      <c r="D121" s="76"/>
      <c r="E121" s="76" t="s">
        <v>60</v>
      </c>
      <c r="F121" s="76"/>
      <c r="G121" s="33"/>
    </row>
    <row r="122" spans="1:7" ht="18.75" customHeight="1">
      <c r="A122" s="77" t="s">
        <v>49</v>
      </c>
      <c r="B122" s="77"/>
      <c r="C122" s="78">
        <f>1/4*((D107+G107)-(B107+E107))</f>
        <v>0.73499999999999943</v>
      </c>
      <c r="D122" s="78"/>
      <c r="E122" s="78">
        <f>1/4*((D113+G113)-(E113+B113))</f>
        <v>0.94333333333333336</v>
      </c>
      <c r="F122" s="78"/>
      <c r="G122" s="33"/>
    </row>
    <row r="123" spans="1:7" ht="18.75" customHeight="1">
      <c r="A123" s="77" t="s">
        <v>50</v>
      </c>
      <c r="B123" s="77"/>
      <c r="C123" s="78">
        <f>1/3*((E107+F107+G107)-(B107+C107+D107))</f>
        <v>0.74888888888888749</v>
      </c>
      <c r="D123" s="78"/>
      <c r="E123" s="78">
        <f>1/3*((E113+F113+G113)-(B113+C113+D113))</f>
        <v>1.2711111111111109</v>
      </c>
      <c r="F123" s="78"/>
      <c r="G123" s="33"/>
    </row>
    <row r="124" spans="1:7">
      <c r="A124" s="77" t="s">
        <v>51</v>
      </c>
      <c r="B124" s="77"/>
      <c r="C124" s="78">
        <f>C122/LOG10(2)</f>
        <v>2.4416171497422092</v>
      </c>
      <c r="D124" s="78"/>
      <c r="E124" s="78">
        <f>E122/LOG10(2)</f>
        <v>3.1336855028437451</v>
      </c>
      <c r="F124" s="78"/>
      <c r="G124" s="33"/>
    </row>
    <row r="125" spans="1:7">
      <c r="A125" s="77" t="s">
        <v>52</v>
      </c>
      <c r="B125" s="77"/>
      <c r="C125" s="78">
        <f>C123/C124</f>
        <v>0.30671839316330024</v>
      </c>
      <c r="D125" s="78"/>
      <c r="E125" s="78">
        <f>E123/E124</f>
        <v>0.40562816848008765</v>
      </c>
      <c r="F125" s="78"/>
      <c r="G125" s="33"/>
    </row>
    <row r="126" spans="1:7">
      <c r="A126" s="77" t="s">
        <v>53</v>
      </c>
      <c r="B126" s="77"/>
      <c r="C126" s="77">
        <f>POWER(10,C125)</f>
        <v>2.0263683481620309</v>
      </c>
      <c r="D126" s="77"/>
      <c r="E126" s="77">
        <f>POWER(10,E125)</f>
        <v>2.5446506566560938</v>
      </c>
      <c r="F126" s="77"/>
      <c r="G126" s="33"/>
    </row>
    <row r="127" spans="1:7" ht="16.5" customHeight="1">
      <c r="A127" s="44" t="s">
        <v>54</v>
      </c>
      <c r="B127" s="44"/>
      <c r="C127" s="79">
        <f>C126*B116/B119</f>
        <v>1.73071824231064</v>
      </c>
      <c r="D127" s="79"/>
      <c r="E127" s="79">
        <f>E126*D116/B119</f>
        <v>2.2757709873141723</v>
      </c>
      <c r="F127" s="79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80" t="s">
        <v>62</v>
      </c>
      <c r="B132" s="80"/>
      <c r="C132" s="80"/>
      <c r="G132" s="56"/>
    </row>
    <row r="133" spans="1:7" ht="16.5" customHeight="1">
      <c r="A133" s="85"/>
      <c r="B133" s="86"/>
      <c r="C133" s="59" t="s">
        <v>63</v>
      </c>
      <c r="G133" s="56"/>
    </row>
    <row r="134" spans="1:7" ht="16.5" customHeight="1">
      <c r="A134" s="81" t="s">
        <v>32</v>
      </c>
      <c r="B134" s="82"/>
      <c r="C134" s="60">
        <f>NDQA201003139!C61</f>
        <v>1.4305927767970459</v>
      </c>
      <c r="G134" s="56"/>
    </row>
    <row r="135" spans="1:7" ht="16.5" customHeight="1">
      <c r="A135" s="81" t="s">
        <v>48</v>
      </c>
      <c r="B135" s="82"/>
      <c r="C135" s="60">
        <f>NDQA201003139!E61</f>
        <v>1.8334886646640189</v>
      </c>
      <c r="G135" s="56"/>
    </row>
    <row r="136" spans="1:7" ht="16.5" customHeight="1">
      <c r="A136" s="81" t="s">
        <v>56</v>
      </c>
      <c r="B136" s="82"/>
      <c r="C136" s="60">
        <f>C96</f>
        <v>1.4909415457261628</v>
      </c>
      <c r="G136" s="56"/>
    </row>
    <row r="137" spans="1:7" ht="16.5" customHeight="1">
      <c r="A137" s="81" t="s">
        <v>57</v>
      </c>
      <c r="B137" s="82"/>
      <c r="C137" s="60">
        <f>E96</f>
        <v>2.0612823315671998</v>
      </c>
      <c r="G137" s="56"/>
    </row>
    <row r="138" spans="1:7" ht="16.5" customHeight="1">
      <c r="A138" s="81" t="s">
        <v>61</v>
      </c>
      <c r="B138" s="82"/>
      <c r="C138" s="60">
        <f>C127</f>
        <v>1.73071824231064</v>
      </c>
      <c r="G138" s="56"/>
    </row>
    <row r="139" spans="1:7" ht="16.5" customHeight="1">
      <c r="A139" s="81" t="s">
        <v>60</v>
      </c>
      <c r="B139" s="82"/>
      <c r="C139" s="60">
        <f>E127</f>
        <v>2.2757709873141723</v>
      </c>
      <c r="G139" s="56"/>
    </row>
    <row r="140" spans="1:7" ht="16.5" customHeight="1">
      <c r="A140" s="83"/>
      <c r="B140" s="84"/>
      <c r="C140" s="50"/>
      <c r="G140" s="56"/>
    </row>
    <row r="141" spans="1:7">
      <c r="A141" s="61"/>
      <c r="B141" s="62" t="s">
        <v>64</v>
      </c>
      <c r="C141" s="63">
        <f>AVERAGE(C134:C139)</f>
        <v>1.8037990913965398</v>
      </c>
      <c r="G141" s="56"/>
    </row>
    <row r="142" spans="1:7">
      <c r="A142" s="49"/>
      <c r="B142" s="62" t="s">
        <v>65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66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67</v>
      </c>
      <c r="C146" s="65" t="s">
        <v>68</v>
      </c>
      <c r="D146" s="65"/>
      <c r="E146" s="66" t="s">
        <v>69</v>
      </c>
      <c r="F146" s="65"/>
      <c r="G146" s="56"/>
    </row>
    <row r="147" spans="1:7" ht="17.25" customHeight="1">
      <c r="A147" s="67" t="s">
        <v>70</v>
      </c>
      <c r="B147" s="69"/>
      <c r="C147" s="67" t="s">
        <v>71</v>
      </c>
      <c r="E147" s="67" t="s">
        <v>72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2016-04-25T09:31:07Z</dcterms:modified>
</cp:coreProperties>
</file>