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50" yWindow="570" windowWidth="18855" windowHeight="11700"/>
  </bookViews>
  <sheets>
    <sheet name="NDQD201509315" sheetId="1" r:id="rId1"/>
  </sheets>
  <definedNames>
    <definedName name="_xlnm.Print_Area" localSheetId="0">NDQD201509315!$A$1:$G$150</definedName>
  </definedNames>
  <calcPr calcId="144525"/>
</workbook>
</file>

<file path=xl/calcChain.xml><?xml version="1.0" encoding="utf-8"?>
<calcChain xmlns="http://schemas.openxmlformats.org/spreadsheetml/2006/main">
  <c r="C139" i="1" l="1"/>
  <c r="B117" i="1"/>
  <c r="B86" i="1"/>
  <c r="G111" i="1"/>
  <c r="F111" i="1"/>
  <c r="E111" i="1"/>
  <c r="D111" i="1"/>
  <c r="C111" i="1"/>
  <c r="B111" i="1"/>
  <c r="G105" i="1"/>
  <c r="F105" i="1"/>
  <c r="E105" i="1"/>
  <c r="D105" i="1"/>
  <c r="C105" i="1"/>
  <c r="B105" i="1"/>
  <c r="C97" i="1"/>
  <c r="G78" i="1"/>
  <c r="F78" i="1"/>
  <c r="E78" i="1"/>
  <c r="D78" i="1"/>
  <c r="C78" i="1"/>
  <c r="B78" i="1"/>
  <c r="G72" i="1"/>
  <c r="F72" i="1"/>
  <c r="E72" i="1"/>
  <c r="D72" i="1"/>
  <c r="C72" i="1"/>
  <c r="B72" i="1"/>
  <c r="B53" i="1"/>
  <c r="G47" i="1"/>
  <c r="F47" i="1"/>
  <c r="E47" i="1"/>
  <c r="D47" i="1"/>
  <c r="C47" i="1"/>
  <c r="B47" i="1"/>
  <c r="G41" i="1"/>
  <c r="F41" i="1"/>
  <c r="E41" i="1"/>
  <c r="D41" i="1"/>
  <c r="C41" i="1"/>
  <c r="B41" i="1"/>
  <c r="E29" i="1"/>
  <c r="D114" i="1" s="1"/>
  <c r="E27" i="1"/>
  <c r="B114" i="1" s="1"/>
  <c r="C56" i="1" l="1"/>
  <c r="C58" i="1" s="1"/>
  <c r="C57" i="1"/>
  <c r="E120" i="1"/>
  <c r="E122" i="1" s="1"/>
  <c r="E121" i="1"/>
  <c r="C120" i="1"/>
  <c r="C122" i="1" s="1"/>
  <c r="C121" i="1"/>
  <c r="E90" i="1"/>
  <c r="E89" i="1"/>
  <c r="E91" i="1" s="1"/>
  <c r="C89" i="1"/>
  <c r="C91" i="1" s="1"/>
  <c r="E57" i="1"/>
  <c r="E56" i="1"/>
  <c r="E58" i="1" s="1"/>
  <c r="C59" i="1"/>
  <c r="C60" i="1" s="1"/>
  <c r="C61" i="1" s="1"/>
  <c r="C132" i="1" s="1"/>
  <c r="D50" i="1"/>
  <c r="B50" i="1"/>
  <c r="D83" i="1"/>
  <c r="C90" i="1"/>
  <c r="B83" i="1"/>
  <c r="E123" i="1" l="1"/>
  <c r="E124" i="1" s="1"/>
  <c r="E125" i="1" s="1"/>
  <c r="C137" i="1" s="1"/>
  <c r="C123" i="1"/>
  <c r="C124" i="1" s="1"/>
  <c r="C125" i="1" s="1"/>
  <c r="C136" i="1" s="1"/>
  <c r="E92" i="1"/>
  <c r="E93" i="1" s="1"/>
  <c r="E94" i="1" s="1"/>
  <c r="C135" i="1" s="1"/>
  <c r="C92" i="1"/>
  <c r="C93" i="1" s="1"/>
  <c r="C94" i="1" s="1"/>
  <c r="C134" i="1" s="1"/>
  <c r="E59" i="1"/>
  <c r="E60" i="1" s="1"/>
  <c r="E61" i="1" s="1"/>
  <c r="C133" i="1" s="1"/>
  <c r="C140" i="1" l="1"/>
  <c r="D142" i="1"/>
</calcChain>
</file>

<file path=xl/sharedStrings.xml><?xml version="1.0" encoding="utf-8"?>
<sst xmlns="http://schemas.openxmlformats.org/spreadsheetml/2006/main" count="152" uniqueCount="74">
  <si>
    <t>MICOBIOLOGY NO.</t>
  </si>
  <si>
    <t>BIOL/002/2015</t>
  </si>
  <si>
    <t>DATE RECEIVED</t>
  </si>
  <si>
    <t>2016-01-12 14:21:58</t>
  </si>
  <si>
    <t>Analysis Report</t>
  </si>
  <si>
    <t>Gentamycin Microbial Assay</t>
  </si>
  <si>
    <t>Sample Name:</t>
  </si>
  <si>
    <t>Genacyn 80 Injection</t>
  </si>
  <si>
    <t>Lab Ref No:</t>
  </si>
  <si>
    <t>NDQA201509315</t>
  </si>
  <si>
    <t>Active Ingredient:</t>
  </si>
  <si>
    <t>Gentamycin</t>
  </si>
  <si>
    <t>Label Claim:</t>
  </si>
  <si>
    <t>Date Test Set:</t>
  </si>
  <si>
    <t>Date of Results:</t>
  </si>
  <si>
    <t>Mwt Gentamicin Sulphate:</t>
  </si>
  <si>
    <t>Mwt Gentamicin Base:</t>
  </si>
  <si>
    <t>Each mg Gentamicin Sulphate is equivalent to:</t>
  </si>
  <si>
    <t>Gentamicin Base</t>
  </si>
  <si>
    <t xml:space="preserve">Equivalent to </t>
  </si>
  <si>
    <t>Standard Information:</t>
  </si>
  <si>
    <t>Standard  Weights (mg):</t>
  </si>
  <si>
    <t>Gentamicin Base (mg)</t>
  </si>
  <si>
    <t>Gentamicin Sulphate</t>
  </si>
  <si>
    <t>A</t>
  </si>
  <si>
    <t xml:space="preserve">Source: </t>
  </si>
  <si>
    <t>NQCL</t>
  </si>
  <si>
    <t>% age Potency:</t>
  </si>
  <si>
    <t>B</t>
  </si>
  <si>
    <t>Sample A Volume (mL):</t>
  </si>
  <si>
    <t>Equivalent to Gentamicin Base (mg)</t>
  </si>
  <si>
    <t>Zone Diameters (mm):</t>
  </si>
  <si>
    <t>Sample A / Standard A</t>
  </si>
  <si>
    <t>Petri Dish</t>
  </si>
  <si>
    <r>
      <t>S</t>
    </r>
    <r>
      <rPr>
        <b/>
        <vertAlign val="subscript"/>
        <sz val="12"/>
        <color rgb="FF000000"/>
        <rFont val="Book Antiqua"/>
      </rPr>
      <t>1</t>
    </r>
  </si>
  <si>
    <r>
      <t>S</t>
    </r>
    <r>
      <rPr>
        <b/>
        <vertAlign val="subscript"/>
        <sz val="12"/>
        <color rgb="FF000000"/>
        <rFont val="Book Antiqua"/>
      </rPr>
      <t>2</t>
    </r>
  </si>
  <si>
    <r>
      <t>S</t>
    </r>
    <r>
      <rPr>
        <b/>
        <vertAlign val="subscript"/>
        <sz val="12"/>
        <color rgb="FF000000"/>
        <rFont val="Book Antiqua"/>
      </rPr>
      <t>3</t>
    </r>
  </si>
  <si>
    <r>
      <t>T</t>
    </r>
    <r>
      <rPr>
        <b/>
        <vertAlign val="subscript"/>
        <sz val="12"/>
        <color rgb="FF000000"/>
        <rFont val="Book Antiqua"/>
      </rPr>
      <t>1</t>
    </r>
  </si>
  <si>
    <r>
      <t>T</t>
    </r>
    <r>
      <rPr>
        <b/>
        <vertAlign val="subscript"/>
        <sz val="12"/>
        <color rgb="FF000000"/>
        <rFont val="Book Antiqua"/>
      </rPr>
      <t>2</t>
    </r>
  </si>
  <si>
    <r>
      <t>T</t>
    </r>
    <r>
      <rPr>
        <b/>
        <vertAlign val="subscript"/>
        <sz val="12"/>
        <color rgb="FF000000"/>
        <rFont val="Book Antiqua"/>
      </rPr>
      <t>3</t>
    </r>
  </si>
  <si>
    <t>Average</t>
  </si>
  <si>
    <r>
      <t xml:space="preserve">Sample A / Standard </t>
    </r>
    <r>
      <rPr>
        <b/>
        <sz val="12"/>
        <color rgb="FF000000"/>
        <rFont val="Book Antiqua"/>
      </rPr>
      <t>B</t>
    </r>
  </si>
  <si>
    <t>Final Concentration of Gentamicin in Standard:</t>
  </si>
  <si>
    <r>
      <t xml:space="preserve">Std A Stock mg/mL </t>
    </r>
    <r>
      <rPr>
        <b/>
        <sz val="12"/>
        <color rgb="FF000000"/>
        <rFont val="Book Antiqua"/>
      </rPr>
      <t>[Std A]</t>
    </r>
  </si>
  <si>
    <r>
      <t xml:space="preserve">Std B Stock mg/mL </t>
    </r>
    <r>
      <rPr>
        <b/>
        <sz val="12"/>
        <color rgb="FF000000"/>
        <rFont val="Book Antiqua"/>
      </rPr>
      <t>[Std B]</t>
    </r>
  </si>
  <si>
    <t>Expected Concentration of Gentamicin in Sample:</t>
  </si>
  <si>
    <r>
      <t xml:space="preserve">Smp Stock mg/mL </t>
    </r>
    <r>
      <rPr>
        <b/>
        <sz val="12"/>
        <color rgb="FF000000"/>
        <rFont val="Book Antiqua"/>
      </rPr>
      <t>[Smp]</t>
    </r>
  </si>
  <si>
    <t>Formulae</t>
  </si>
  <si>
    <t>Sample A / Standard B</t>
  </si>
  <si>
    <r>
      <t>E = ¼[(S</t>
    </r>
    <r>
      <rPr>
        <vertAlign val="subscript"/>
        <sz val="12"/>
        <color rgb="FF000000"/>
        <rFont val="Book Antiqua"/>
      </rPr>
      <t>3</t>
    </r>
    <r>
      <rPr>
        <sz val="12"/>
        <color rgb="FF000000"/>
        <rFont val="Book Antiqua"/>
      </rPr>
      <t>+T</t>
    </r>
    <r>
      <rPr>
        <vertAlign val="subscript"/>
        <sz val="12"/>
        <color rgb="FF000000"/>
        <rFont val="Book Antiqua"/>
      </rPr>
      <t>3</t>
    </r>
    <r>
      <rPr>
        <sz val="12"/>
        <color rgb="FF000000"/>
        <rFont val="Book Antiqua"/>
      </rPr>
      <t>)-(S</t>
    </r>
    <r>
      <rPr>
        <vertAlign val="subscript"/>
        <sz val="12"/>
        <color rgb="FF000000"/>
        <rFont val="Book Antiqua"/>
      </rPr>
      <t>1</t>
    </r>
    <r>
      <rPr>
        <sz val="12"/>
        <color rgb="FF000000"/>
        <rFont val="Book Antiqua"/>
      </rPr>
      <t>+ T</t>
    </r>
    <r>
      <rPr>
        <vertAlign val="subscript"/>
        <sz val="12"/>
        <color rgb="FF000000"/>
        <rFont val="Book Antiqua"/>
      </rPr>
      <t>1</t>
    </r>
    <r>
      <rPr>
        <sz val="12"/>
        <color rgb="FF000000"/>
        <rFont val="Book Antiqua"/>
      </rPr>
      <t>)]</t>
    </r>
  </si>
  <si>
    <r>
      <t xml:space="preserve">F = </t>
    </r>
    <r>
      <rPr>
        <vertAlign val="superscript"/>
        <sz val="12"/>
        <color rgb="FF000000"/>
        <rFont val="Book Antiqua"/>
      </rPr>
      <t>1</t>
    </r>
    <r>
      <rPr>
        <sz val="12"/>
        <color rgb="FF000000"/>
        <rFont val="Book Antiqua"/>
      </rPr>
      <t>/</t>
    </r>
    <r>
      <rPr>
        <vertAlign val="subscript"/>
        <sz val="12"/>
        <color rgb="FF000000"/>
        <rFont val="Book Antiqua"/>
      </rPr>
      <t>3</t>
    </r>
    <r>
      <rPr>
        <sz val="12"/>
        <color rgb="FF000000"/>
        <rFont val="Book Antiqua"/>
      </rPr>
      <t>[(T</t>
    </r>
    <r>
      <rPr>
        <vertAlign val="subscript"/>
        <sz val="12"/>
        <color rgb="FF000000"/>
        <rFont val="Book Antiqua"/>
      </rPr>
      <t>3</t>
    </r>
    <r>
      <rPr>
        <sz val="12"/>
        <color rgb="FF000000"/>
        <rFont val="Book Antiqua"/>
      </rPr>
      <t>+ T</t>
    </r>
    <r>
      <rPr>
        <vertAlign val="subscript"/>
        <sz val="12"/>
        <color rgb="FF000000"/>
        <rFont val="Book Antiqua"/>
      </rPr>
      <t>2</t>
    </r>
    <r>
      <rPr>
        <sz val="12"/>
        <color rgb="FF000000"/>
        <rFont val="Book Antiqua"/>
      </rPr>
      <t>+ T</t>
    </r>
    <r>
      <rPr>
        <vertAlign val="subscript"/>
        <sz val="12"/>
        <color rgb="FF000000"/>
        <rFont val="Book Antiqua"/>
      </rPr>
      <t>1</t>
    </r>
    <r>
      <rPr>
        <sz val="12"/>
        <color rgb="FF000000"/>
        <rFont val="Book Antiqua"/>
      </rPr>
      <t>)-(S</t>
    </r>
    <r>
      <rPr>
        <vertAlign val="subscript"/>
        <sz val="12"/>
        <color rgb="FF000000"/>
        <rFont val="Book Antiqua"/>
      </rPr>
      <t>3</t>
    </r>
    <r>
      <rPr>
        <sz val="12"/>
        <color rgb="FF000000"/>
        <rFont val="Book Antiqua"/>
      </rPr>
      <t>+ S</t>
    </r>
    <r>
      <rPr>
        <vertAlign val="subscript"/>
        <sz val="12"/>
        <color rgb="FF000000"/>
        <rFont val="Book Antiqua"/>
      </rPr>
      <t>2</t>
    </r>
    <r>
      <rPr>
        <sz val="12"/>
        <color rgb="FF000000"/>
        <rFont val="Book Antiqua"/>
      </rPr>
      <t>+ S</t>
    </r>
    <r>
      <rPr>
        <vertAlign val="subscript"/>
        <sz val="12"/>
        <color rgb="FF000000"/>
        <rFont val="Book Antiqua"/>
      </rPr>
      <t>1</t>
    </r>
    <r>
      <rPr>
        <sz val="12"/>
        <color rgb="FF000000"/>
        <rFont val="Book Antiqua"/>
      </rPr>
      <t>)]</t>
    </r>
  </si>
  <si>
    <t>b = E/log Dose Ratio</t>
  </si>
  <si>
    <t>m = F/b</t>
  </si>
  <si>
    <t>Antilog m = Factor</t>
  </si>
  <si>
    <t>% Label Claim =(Factor X [Std])/[Smp] X 100</t>
  </si>
  <si>
    <t>Sample B Volume (mL):</t>
  </si>
  <si>
    <t>Sample B / Standard A</t>
  </si>
  <si>
    <t>Sample B / Standard B</t>
  </si>
  <si>
    <t>Sample C Volume (mL):</t>
  </si>
  <si>
    <t>Sample C/ Standard A</t>
  </si>
  <si>
    <t>Sample C / Standard B</t>
  </si>
  <si>
    <t>Sample C / Standard A</t>
  </si>
  <si>
    <t>SUMMARY OF RESULTS</t>
  </si>
  <si>
    <t>% Content</t>
  </si>
  <si>
    <t>AVERAGE</t>
  </si>
  <si>
    <t>RSD</t>
  </si>
  <si>
    <t>COMMENTS: The %age content of Gentamicin  in the sample is: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</si>
  <si>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</si>
  <si>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</si>
  <si>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</rPr>
      <t>:</t>
    </r>
  </si>
  <si>
    <t>Each 2mL contains 80mg Gentamycin</t>
  </si>
  <si>
    <t>E. Ngamau</t>
  </si>
  <si>
    <t>Head, B.A.U.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</si>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</sst>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\-mmm\-yy"/>
    <numFmt numFmtId="165" formatCode="0.0000"/>
    <numFmt numFmtId="166" formatCode="0.000000000"/>
    <numFmt numFmtId="167" formatCode="0.00000000"/>
    <numFmt numFmtId="168" formatCode="0.0000\ &quot;mg&quot;\ "/>
    <numFmt numFmtId="169" formatCode="0.000000"/>
  </numFmts>
  <fonts count="11" x14ac:knownFonts="1">
    <font>
      <sz val="10"/>
      <color rgb="FF000000"/>
      <name val="Arial"/>
    </font>
    <font>
      <b/>
      <u/>
      <sz val="12"/>
      <color rgb="FF000000"/>
      <name val="Book Antiqua"/>
    </font>
    <font>
      <sz val="12"/>
      <color rgb="FF000000"/>
      <name val="Book Antiqua"/>
    </font>
    <font>
      <b/>
      <sz val="12"/>
      <color rgb="FF000000"/>
      <name val="Book Antiqua"/>
    </font>
    <font>
      <sz val="10"/>
      <color rgb="FF000000"/>
      <name val="Book Antiqua"/>
    </font>
    <font>
      <b/>
      <vertAlign val="subscript"/>
      <sz val="12"/>
      <color rgb="FF000000"/>
      <name val="Book Antiqua"/>
    </font>
    <font>
      <vertAlign val="subscript"/>
      <sz val="12"/>
      <color rgb="FF000000"/>
      <name val="Book Antiqua"/>
    </font>
    <font>
      <vertAlign val="superscript"/>
      <sz val="12"/>
      <color rgb="FF000000"/>
      <name val="Book Antiqua"/>
    </font>
    <font>
      <b/>
      <sz val="12"/>
      <color rgb="FF000000"/>
      <name val="Book Antiqua"/>
      <family val="1"/>
    </font>
    <font>
      <b/>
      <sz val="10"/>
      <color rgb="FF000000"/>
      <name val="Book Antiqua"/>
      <family val="1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/>
    <xf numFmtId="0" fontId="2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vertical="top"/>
    </xf>
    <xf numFmtId="2" fontId="2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2" borderId="5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left" vertical="top" indent="4"/>
    </xf>
    <xf numFmtId="0" fontId="3" fillId="2" borderId="7" xfId="0" applyFont="1" applyFill="1" applyBorder="1" applyAlignment="1">
      <alignment horizontal="left" vertical="top" indent="4"/>
    </xf>
    <xf numFmtId="0" fontId="2" fillId="2" borderId="9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2" fillId="2" borderId="0" xfId="0" applyFont="1" applyFill="1"/>
    <xf numFmtId="2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3" fillId="2" borderId="9" xfId="0" applyFont="1" applyFill="1" applyBorder="1" applyAlignment="1">
      <alignment horizontal="center" vertical="top"/>
    </xf>
    <xf numFmtId="165" fontId="2" fillId="2" borderId="0" xfId="0" applyNumberFormat="1" applyFont="1" applyFill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2" fontId="3" fillId="2" borderId="7" xfId="0" applyNumberFormat="1" applyFont="1" applyFill="1" applyBorder="1" applyAlignment="1">
      <alignment horizontal="center" vertical="top"/>
    </xf>
    <xf numFmtId="2" fontId="3" fillId="2" borderId="10" xfId="0" applyNumberFormat="1" applyFont="1" applyFill="1" applyBorder="1" applyAlignment="1">
      <alignment horizontal="center" vertical="top"/>
    </xf>
    <xf numFmtId="2" fontId="2" fillId="2" borderId="0" xfId="0" applyNumberFormat="1" applyFont="1" applyFill="1" applyAlignment="1">
      <alignment vertical="top"/>
    </xf>
    <xf numFmtId="166" fontId="2" fillId="2" borderId="0" xfId="0" applyNumberFormat="1" applyFont="1" applyFill="1" applyAlignment="1">
      <alignment vertical="top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/>
    <xf numFmtId="164" fontId="2" fillId="2" borderId="4" xfId="0" applyNumberFormat="1" applyFont="1" applyFill="1" applyBorder="1" applyAlignment="1">
      <alignment horizontal="left"/>
    </xf>
    <xf numFmtId="0" fontId="2" fillId="2" borderId="4" xfId="0" applyFont="1" applyFill="1" applyBorder="1"/>
    <xf numFmtId="2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/>
    <xf numFmtId="0" fontId="2" fillId="2" borderId="7" xfId="0" applyFont="1" applyFill="1" applyBorder="1"/>
    <xf numFmtId="2" fontId="2" fillId="2" borderId="3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 vertical="top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167" fontId="2" fillId="2" borderId="0" xfId="0" applyNumberFormat="1" applyFont="1" applyFill="1" applyAlignment="1">
      <alignment vertical="top"/>
    </xf>
    <xf numFmtId="0" fontId="4" fillId="2" borderId="0" xfId="0" applyFont="1" applyFill="1"/>
    <xf numFmtId="0" fontId="4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10" fontId="2" fillId="2" borderId="10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0" xfId="0" applyFont="1" applyFill="1" applyBorder="1"/>
    <xf numFmtId="10" fontId="2" fillId="3" borderId="9" xfId="0" applyNumberFormat="1" applyFont="1" applyFill="1" applyBorder="1" applyAlignment="1">
      <alignment horizontal="center"/>
    </xf>
    <xf numFmtId="10" fontId="2" fillId="3" borderId="1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168" fontId="3" fillId="2" borderId="0" xfId="0" applyNumberFormat="1" applyFont="1" applyFill="1" applyAlignment="1">
      <alignment horizontal="center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169" fontId="2" fillId="2" borderId="10" xfId="0" applyNumberFormat="1" applyFont="1" applyFill="1" applyBorder="1" applyAlignment="1">
      <alignment horizontal="center" vertical="center"/>
    </xf>
    <xf numFmtId="10" fontId="3" fillId="2" borderId="10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934700" cy="21431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view="pageBreakPreview" topLeftCell="A115" zoomScale="60" zoomScaleNormal="100" workbookViewId="0">
      <selection activeCell="C140" sqref="C140"/>
    </sheetView>
  </sheetViews>
  <sheetFormatPr defaultRowHeight="15.75" x14ac:dyDescent="0.25"/>
  <cols>
    <col min="1" max="1" width="31.7109375" style="2" customWidth="1"/>
    <col min="2" max="2" width="20" style="2" customWidth="1"/>
    <col min="3" max="3" width="32.7109375" style="2" customWidth="1"/>
    <col min="4" max="4" width="16.28515625" style="2" customWidth="1"/>
    <col min="5" max="5" width="29" style="2" customWidth="1"/>
    <col min="6" max="6" width="15.7109375" style="2" customWidth="1"/>
    <col min="7" max="7" width="18.42578125" style="2" customWidth="1"/>
    <col min="8" max="8" width="9.140625" style="2" customWidth="1"/>
  </cols>
  <sheetData>
    <row r="1" spans="1:7" ht="15.95" customHeight="1" x14ac:dyDescent="0.25"/>
    <row r="2" spans="1:7" ht="15.95" customHeight="1" x14ac:dyDescent="0.25"/>
    <row r="3" spans="1:7" ht="15.95" customHeight="1" x14ac:dyDescent="0.25"/>
    <row r="4" spans="1:7" ht="15.95" customHeight="1" x14ac:dyDescent="0.25"/>
    <row r="5" spans="1:7" ht="15.95" customHeight="1" x14ac:dyDescent="0.25"/>
    <row r="6" spans="1:7" ht="15.95" customHeight="1" x14ac:dyDescent="0.25"/>
    <row r="7" spans="1:7" ht="15.95" customHeight="1" x14ac:dyDescent="0.25"/>
    <row r="8" spans="1:7" ht="15.95" customHeight="1" x14ac:dyDescent="0.25"/>
    <row r="9" spans="1:7" ht="15.95" customHeight="1" x14ac:dyDescent="0.25"/>
    <row r="10" spans="1:7" ht="15.95" customHeight="1" x14ac:dyDescent="0.25"/>
    <row r="11" spans="1:7" ht="15.95" customHeight="1" x14ac:dyDescent="0.25"/>
    <row r="12" spans="1:7" ht="15.95" customHeight="1" x14ac:dyDescent="0.25">
      <c r="A12" s="2" t="s">
        <v>0</v>
      </c>
      <c r="B12" s="2" t="s">
        <v>1</v>
      </c>
      <c r="C12" s="2" t="s">
        <v>2</v>
      </c>
      <c r="D12" s="2" t="s">
        <v>3</v>
      </c>
    </row>
    <row r="13" spans="1:7" ht="15.95" customHeight="1" x14ac:dyDescent="0.3">
      <c r="A13" s="1" t="s">
        <v>4</v>
      </c>
      <c r="B13" s="1" t="s">
        <v>5</v>
      </c>
      <c r="G13" s="62"/>
    </row>
    <row r="14" spans="1:7" ht="15.95" customHeight="1" x14ac:dyDescent="0.3">
      <c r="A14" s="3" t="s">
        <v>6</v>
      </c>
      <c r="B14" s="3" t="s">
        <v>7</v>
      </c>
      <c r="G14" s="53"/>
    </row>
    <row r="15" spans="1:7" ht="15.95" customHeight="1" x14ac:dyDescent="0.3">
      <c r="A15" s="3" t="s">
        <v>8</v>
      </c>
      <c r="B15" s="4" t="s">
        <v>9</v>
      </c>
    </row>
    <row r="16" spans="1:7" ht="15.95" customHeight="1" x14ac:dyDescent="0.3">
      <c r="A16" s="3" t="s">
        <v>10</v>
      </c>
      <c r="B16" s="5" t="s">
        <v>11</v>
      </c>
    </row>
    <row r="17" spans="1:10" ht="15.95" customHeight="1" x14ac:dyDescent="0.3">
      <c r="A17" s="3" t="s">
        <v>12</v>
      </c>
      <c r="B17" s="30" t="s">
        <v>70</v>
      </c>
    </row>
    <row r="18" spans="1:10" ht="15.95" customHeight="1" x14ac:dyDescent="0.3">
      <c r="A18" s="3" t="s">
        <v>13</v>
      </c>
      <c r="B18" s="6">
        <v>42472</v>
      </c>
    </row>
    <row r="19" spans="1:10" ht="15.95" customHeight="1" x14ac:dyDescent="0.3">
      <c r="A19" s="3" t="s">
        <v>14</v>
      </c>
      <c r="B19" s="6">
        <v>42473</v>
      </c>
    </row>
    <row r="20" spans="1:10" ht="15.95" customHeight="1" x14ac:dyDescent="0.3">
      <c r="A20" s="3"/>
      <c r="B20" s="6"/>
    </row>
    <row r="21" spans="1:10" ht="15.95" customHeight="1" x14ac:dyDescent="0.3">
      <c r="A21" s="3" t="s">
        <v>15</v>
      </c>
      <c r="B21" s="63"/>
    </row>
    <row r="22" spans="1:10" ht="15.95" customHeight="1" x14ac:dyDescent="0.3">
      <c r="A22" s="3" t="s">
        <v>16</v>
      </c>
      <c r="B22" s="63"/>
    </row>
    <row r="23" spans="1:10" ht="15.95" customHeight="1" x14ac:dyDescent="0.3">
      <c r="A23" s="3" t="s">
        <v>17</v>
      </c>
      <c r="B23" s="30"/>
      <c r="C23" s="64">
        <v>0.63</v>
      </c>
      <c r="D23" s="3" t="s">
        <v>18</v>
      </c>
      <c r="E23" s="30"/>
      <c r="F23" s="30"/>
      <c r="G23" s="30"/>
      <c r="H23" s="30"/>
    </row>
    <row r="24" spans="1:10" ht="15.95" customHeight="1" x14ac:dyDescent="0.3">
      <c r="A24" s="3"/>
      <c r="B24" s="30"/>
      <c r="C24" s="64"/>
      <c r="D24" s="3"/>
      <c r="E24" s="30"/>
      <c r="F24" s="30"/>
      <c r="G24" s="30"/>
      <c r="H24" s="30"/>
    </row>
    <row r="25" spans="1:10" ht="15.95" customHeight="1" x14ac:dyDescent="0.3">
      <c r="A25" s="15"/>
      <c r="B25" s="42"/>
      <c r="C25" s="11"/>
      <c r="D25" s="43"/>
      <c r="E25" s="17" t="s">
        <v>19</v>
      </c>
      <c r="F25" s="30"/>
      <c r="G25" s="30"/>
      <c r="H25" s="30"/>
    </row>
    <row r="26" spans="1:10" ht="15.95" customHeight="1" x14ac:dyDescent="0.3">
      <c r="A26" s="72" t="s">
        <v>20</v>
      </c>
      <c r="B26" s="73"/>
      <c r="C26" s="72" t="s">
        <v>21</v>
      </c>
      <c r="D26" s="73"/>
      <c r="E26" s="66" t="s">
        <v>22</v>
      </c>
      <c r="F26" s="30"/>
      <c r="G26" s="30"/>
      <c r="H26" s="30"/>
    </row>
    <row r="27" spans="1:10" ht="15.95" customHeight="1" x14ac:dyDescent="0.3">
      <c r="A27" s="11" t="s">
        <v>23</v>
      </c>
      <c r="B27" s="12"/>
      <c r="C27" s="16" t="s">
        <v>24</v>
      </c>
      <c r="D27" s="44">
        <v>32.76</v>
      </c>
      <c r="E27" s="44">
        <f>D27*$C$23</f>
        <v>20.6388</v>
      </c>
      <c r="F27" s="30"/>
      <c r="G27" s="30"/>
      <c r="H27" s="30"/>
    </row>
    <row r="28" spans="1:10" ht="15.95" customHeight="1" x14ac:dyDescent="0.3">
      <c r="A28" s="8" t="s">
        <v>25</v>
      </c>
      <c r="B28" s="7" t="s">
        <v>26</v>
      </c>
      <c r="C28" s="30"/>
      <c r="D28" s="41"/>
      <c r="E28" s="41"/>
      <c r="F28" s="30"/>
      <c r="G28" s="30"/>
      <c r="H28" s="30"/>
    </row>
    <row r="29" spans="1:10" ht="15.95" customHeight="1" x14ac:dyDescent="0.3">
      <c r="A29" s="8" t="s">
        <v>27</v>
      </c>
      <c r="B29" s="9"/>
      <c r="C29" s="47" t="s">
        <v>28</v>
      </c>
      <c r="D29" s="44">
        <v>31.72</v>
      </c>
      <c r="E29" s="44">
        <f>D29*$C$23</f>
        <v>19.983599999999999</v>
      </c>
      <c r="F29" s="30"/>
      <c r="G29" s="30"/>
      <c r="H29" s="30"/>
      <c r="I29" s="30"/>
      <c r="J29" s="30"/>
    </row>
    <row r="30" spans="1:10" ht="15.95" customHeight="1" x14ac:dyDescent="0.3">
      <c r="A30" s="13"/>
      <c r="B30" s="18"/>
      <c r="C30" s="45"/>
      <c r="D30" s="46"/>
      <c r="E30" s="46"/>
      <c r="F30" s="20"/>
      <c r="G30" s="20"/>
      <c r="H30" s="30"/>
      <c r="I30" s="30"/>
      <c r="J30" s="30"/>
    </row>
    <row r="31" spans="1:10" ht="15.95" customHeight="1" x14ac:dyDescent="0.3">
      <c r="A31" s="8"/>
      <c r="B31" s="10"/>
      <c r="C31" s="30"/>
      <c r="D31" s="30"/>
      <c r="E31" s="20"/>
      <c r="F31" s="20"/>
      <c r="G31" s="20"/>
      <c r="H31" s="30"/>
      <c r="I31" s="30"/>
      <c r="J31" s="30"/>
    </row>
    <row r="32" spans="1:10" s="30" customFormat="1" ht="15.95" customHeight="1" x14ac:dyDescent="0.25">
      <c r="A32" s="22" t="s">
        <v>29</v>
      </c>
      <c r="B32" s="21"/>
      <c r="C32" s="67">
        <v>3</v>
      </c>
    </row>
    <row r="33" spans="1:10" s="30" customFormat="1" ht="15.95" customHeight="1" x14ac:dyDescent="0.3">
      <c r="A33" s="14" t="s">
        <v>30</v>
      </c>
      <c r="B33" s="20"/>
      <c r="C33" s="21">
        <v>120</v>
      </c>
    </row>
    <row r="34" spans="1:10" s="30" customFormat="1" ht="15.95" customHeight="1" x14ac:dyDescent="0.25">
      <c r="A34" s="20"/>
      <c r="B34" s="20"/>
      <c r="C34" s="20"/>
    </row>
    <row r="35" spans="1:10" ht="15.95" customHeight="1" x14ac:dyDescent="0.25">
      <c r="A35" s="23" t="s">
        <v>31</v>
      </c>
      <c r="B35" s="24"/>
      <c r="C35" s="24"/>
      <c r="D35" s="24"/>
      <c r="E35" s="24"/>
      <c r="F35" s="24"/>
      <c r="G35" s="24"/>
      <c r="H35" s="30"/>
      <c r="I35" s="30"/>
      <c r="J35" s="30"/>
    </row>
    <row r="36" spans="1:10" ht="24.95" customHeight="1" x14ac:dyDescent="0.25">
      <c r="A36" s="50" t="s">
        <v>32</v>
      </c>
      <c r="B36" s="25"/>
      <c r="C36" s="25"/>
      <c r="D36" s="25"/>
      <c r="E36" s="25"/>
      <c r="F36" s="25"/>
      <c r="G36" s="26"/>
      <c r="H36" s="30"/>
      <c r="I36" s="30"/>
      <c r="J36" s="30"/>
    </row>
    <row r="37" spans="1:10" ht="15.95" customHeight="1" x14ac:dyDescent="0.25">
      <c r="A37" s="27" t="s">
        <v>33</v>
      </c>
      <c r="B37" s="35" t="s">
        <v>34</v>
      </c>
      <c r="C37" s="35" t="s">
        <v>35</v>
      </c>
      <c r="D37" s="35" t="s">
        <v>36</v>
      </c>
      <c r="E37" s="35" t="s">
        <v>37</v>
      </c>
      <c r="F37" s="35" t="s">
        <v>38</v>
      </c>
      <c r="G37" s="35" t="s">
        <v>39</v>
      </c>
      <c r="H37" s="30"/>
      <c r="I37" s="30"/>
      <c r="J37" s="30"/>
    </row>
    <row r="38" spans="1:10" ht="15.95" customHeight="1" x14ac:dyDescent="0.25">
      <c r="A38" s="27">
        <v>1</v>
      </c>
      <c r="B38" s="19">
        <v>14.7</v>
      </c>
      <c r="C38" s="19">
        <v>15.12</v>
      </c>
      <c r="D38" s="19">
        <v>16.420000000000002</v>
      </c>
      <c r="E38" s="19">
        <v>14.24</v>
      </c>
      <c r="F38" s="19">
        <v>15.38</v>
      </c>
      <c r="G38" s="19">
        <v>16.32</v>
      </c>
      <c r="H38" s="30"/>
      <c r="I38" s="30"/>
      <c r="J38" s="30"/>
    </row>
    <row r="39" spans="1:10" ht="15.95" customHeight="1" x14ac:dyDescent="0.25">
      <c r="A39" s="27">
        <v>2</v>
      </c>
      <c r="B39" s="19">
        <v>14.48</v>
      </c>
      <c r="C39" s="19">
        <v>15.5</v>
      </c>
      <c r="D39" s="19">
        <v>16.239999999999998</v>
      </c>
      <c r="E39" s="19">
        <v>14.32</v>
      </c>
      <c r="F39" s="19">
        <v>15.3</v>
      </c>
      <c r="G39" s="19">
        <v>16.36</v>
      </c>
      <c r="H39" s="30"/>
      <c r="I39" s="30"/>
      <c r="J39" s="30"/>
    </row>
    <row r="40" spans="1:10" ht="15.95" customHeight="1" x14ac:dyDescent="0.25">
      <c r="A40" s="27">
        <v>3</v>
      </c>
      <c r="B40" s="19">
        <v>14.56</v>
      </c>
      <c r="C40" s="19">
        <v>15.4</v>
      </c>
      <c r="D40" s="19">
        <v>16.28</v>
      </c>
      <c r="E40" s="19">
        <v>14.3</v>
      </c>
      <c r="F40" s="19">
        <v>15.34</v>
      </c>
      <c r="G40" s="19">
        <v>16.2</v>
      </c>
      <c r="H40" s="30"/>
      <c r="I40" s="30"/>
      <c r="J40" s="30"/>
    </row>
    <row r="41" spans="1:10" ht="15.95" customHeight="1" x14ac:dyDescent="0.25">
      <c r="A41" s="65" t="s">
        <v>40</v>
      </c>
      <c r="B41" s="37">
        <f t="shared" ref="B41:G41" si="0">AVERAGE(B38:B40)</f>
        <v>14.58</v>
      </c>
      <c r="C41" s="37">
        <f>AVERAGE(C38:C40)</f>
        <v>15.339999999999998</v>
      </c>
      <c r="D41" s="37">
        <f t="shared" si="0"/>
        <v>16.313333333333333</v>
      </c>
      <c r="E41" s="37">
        <f t="shared" si="0"/>
        <v>14.286666666666667</v>
      </c>
      <c r="F41" s="37">
        <f>AVERAGE(F38:F40)</f>
        <v>15.339999999999998</v>
      </c>
      <c r="G41" s="37">
        <f t="shared" si="0"/>
        <v>16.293333333333333</v>
      </c>
      <c r="H41" s="30"/>
      <c r="I41" s="30"/>
      <c r="J41" s="30"/>
    </row>
    <row r="42" spans="1:10" ht="24.95" customHeight="1" x14ac:dyDescent="0.25">
      <c r="A42" s="49" t="s">
        <v>41</v>
      </c>
      <c r="B42" s="28"/>
      <c r="C42" s="28"/>
      <c r="D42" s="28"/>
      <c r="E42" s="28"/>
      <c r="F42" s="28"/>
      <c r="G42" s="29"/>
      <c r="H42" s="30"/>
      <c r="I42" s="30"/>
      <c r="J42" s="30"/>
    </row>
    <row r="43" spans="1:10" ht="15.95" customHeight="1" x14ac:dyDescent="0.25">
      <c r="A43" s="27" t="s">
        <v>33</v>
      </c>
      <c r="B43" s="35" t="s">
        <v>34</v>
      </c>
      <c r="C43" s="35" t="s">
        <v>35</v>
      </c>
      <c r="D43" s="35" t="s">
        <v>36</v>
      </c>
      <c r="E43" s="35" t="s">
        <v>37</v>
      </c>
      <c r="F43" s="35" t="s">
        <v>38</v>
      </c>
      <c r="G43" s="35" t="s">
        <v>39</v>
      </c>
      <c r="H43" s="30"/>
      <c r="I43" s="30"/>
      <c r="J43" s="30"/>
    </row>
    <row r="44" spans="1:10" ht="15.95" customHeight="1" x14ac:dyDescent="0.25">
      <c r="A44" s="27">
        <v>1</v>
      </c>
      <c r="B44" s="19">
        <v>14.34</v>
      </c>
      <c r="C44" s="19">
        <v>15.38</v>
      </c>
      <c r="D44" s="19">
        <v>16.2</v>
      </c>
      <c r="E44" s="19">
        <v>14.52</v>
      </c>
      <c r="F44" s="19">
        <v>15.32</v>
      </c>
      <c r="G44" s="19">
        <v>16.48</v>
      </c>
      <c r="H44" s="30"/>
      <c r="I44" s="30"/>
      <c r="J44" s="30"/>
    </row>
    <row r="45" spans="1:10" ht="15.95" customHeight="1" x14ac:dyDescent="0.25">
      <c r="A45" s="27">
        <v>2</v>
      </c>
      <c r="B45" s="19">
        <v>14.32</v>
      </c>
      <c r="C45" s="19">
        <v>15.28</v>
      </c>
      <c r="D45" s="19">
        <v>16.34</v>
      </c>
      <c r="E45" s="19">
        <v>14.24</v>
      </c>
      <c r="F45" s="19">
        <v>15.3</v>
      </c>
      <c r="G45" s="19">
        <v>16.399999999999999</v>
      </c>
      <c r="H45" s="30"/>
      <c r="I45" s="30"/>
      <c r="J45" s="30"/>
    </row>
    <row r="46" spans="1:10" ht="15.95" customHeight="1" x14ac:dyDescent="0.25">
      <c r="A46" s="27">
        <v>3</v>
      </c>
      <c r="B46" s="19">
        <v>14.22</v>
      </c>
      <c r="C46" s="19">
        <v>15.34</v>
      </c>
      <c r="D46" s="19">
        <v>16.399999999999999</v>
      </c>
      <c r="E46" s="19">
        <v>14.22</v>
      </c>
      <c r="F46" s="19">
        <v>15.38</v>
      </c>
      <c r="G46" s="19">
        <v>16.34</v>
      </c>
      <c r="H46" s="30"/>
      <c r="I46" s="30"/>
      <c r="J46" s="30"/>
    </row>
    <row r="47" spans="1:10" ht="15.95" customHeight="1" x14ac:dyDescent="0.25">
      <c r="A47" s="33" t="s">
        <v>40</v>
      </c>
      <c r="B47" s="36">
        <f t="shared" ref="B47:G47" si="1">AVERAGE(B44:B46)</f>
        <v>14.293333333333335</v>
      </c>
      <c r="C47" s="36">
        <f t="shared" si="1"/>
        <v>15.333333333333334</v>
      </c>
      <c r="D47" s="36">
        <f t="shared" si="1"/>
        <v>16.313333333333333</v>
      </c>
      <c r="E47" s="36">
        <f t="shared" si="1"/>
        <v>14.326666666666666</v>
      </c>
      <c r="F47" s="36">
        <f t="shared" si="1"/>
        <v>15.333333333333334</v>
      </c>
      <c r="G47" s="37">
        <f t="shared" si="1"/>
        <v>16.406666666666666</v>
      </c>
      <c r="H47" s="30"/>
      <c r="I47" s="30"/>
      <c r="J47" s="30"/>
    </row>
    <row r="48" spans="1:10" ht="15.95" customHeight="1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</row>
    <row r="49" spans="1:10" ht="15.95" customHeight="1" x14ac:dyDescent="0.25">
      <c r="A49" s="20" t="s">
        <v>42</v>
      </c>
      <c r="B49" s="20"/>
      <c r="C49" s="20"/>
      <c r="D49" s="20"/>
      <c r="E49" s="20"/>
      <c r="F49" s="20"/>
      <c r="G49" s="30"/>
      <c r="H49" s="30"/>
      <c r="I49" s="30"/>
      <c r="J49" s="30"/>
    </row>
    <row r="50" spans="1:10" ht="18" customHeight="1" x14ac:dyDescent="0.25">
      <c r="A50" s="20" t="s">
        <v>43</v>
      </c>
      <c r="B50" s="48">
        <f>$E$27/25*15/25</f>
        <v>0.49533119999999997</v>
      </c>
      <c r="C50" s="20" t="s">
        <v>44</v>
      </c>
      <c r="D50" s="48">
        <f>$E$29/25*15/25</f>
        <v>0.47960639999999999</v>
      </c>
      <c r="E50" s="20"/>
      <c r="F50" s="20"/>
      <c r="G50" s="30"/>
      <c r="H50" s="30"/>
      <c r="I50" s="30"/>
      <c r="J50" s="30"/>
    </row>
    <row r="51" spans="1:10" ht="15.95" customHeight="1" x14ac:dyDescent="0.25">
      <c r="A51" s="20"/>
      <c r="B51" s="34"/>
      <c r="C51" s="20"/>
      <c r="D51" s="34"/>
      <c r="E51" s="20"/>
      <c r="F51" s="20"/>
      <c r="G51" s="30"/>
      <c r="H51" s="30"/>
      <c r="I51" s="30"/>
      <c r="J51" s="30"/>
    </row>
    <row r="52" spans="1:10" ht="15.95" customHeight="1" x14ac:dyDescent="0.25">
      <c r="A52" s="20" t="s">
        <v>45</v>
      </c>
      <c r="B52" s="20"/>
      <c r="C52" s="20"/>
      <c r="D52" s="38"/>
      <c r="E52" s="38"/>
      <c r="F52" s="51"/>
      <c r="G52" s="30"/>
      <c r="H52" s="30"/>
      <c r="I52" s="30"/>
      <c r="J52" s="30"/>
    </row>
    <row r="53" spans="1:10" ht="18" customHeight="1" x14ac:dyDescent="0.25">
      <c r="A53" s="20" t="s">
        <v>46</v>
      </c>
      <c r="B53" s="48">
        <f>$C$33/100*10/25</f>
        <v>0.48</v>
      </c>
      <c r="C53" s="20"/>
      <c r="D53" s="38"/>
      <c r="E53" s="39"/>
      <c r="F53" s="20"/>
      <c r="G53" s="30"/>
      <c r="H53" s="30"/>
      <c r="I53" s="30"/>
      <c r="J53" s="30"/>
    </row>
    <row r="54" spans="1:10" ht="15.95" customHeight="1" x14ac:dyDescent="0.25">
      <c r="A54" s="20"/>
      <c r="B54" s="34"/>
      <c r="C54" s="20"/>
      <c r="D54" s="20"/>
      <c r="E54" s="20"/>
      <c r="F54" s="20"/>
      <c r="G54" s="30"/>
      <c r="H54" s="30"/>
      <c r="I54" s="30"/>
      <c r="J54" s="30"/>
    </row>
    <row r="55" spans="1:10" ht="18" customHeight="1" x14ac:dyDescent="0.25">
      <c r="A55" s="74" t="s">
        <v>47</v>
      </c>
      <c r="B55" s="74"/>
      <c r="C55" s="74" t="s">
        <v>32</v>
      </c>
      <c r="D55" s="74"/>
      <c r="E55" s="74" t="s">
        <v>48</v>
      </c>
      <c r="F55" s="74"/>
      <c r="G55" s="30"/>
      <c r="H55" s="30"/>
      <c r="I55" s="30"/>
      <c r="J55" s="30"/>
    </row>
    <row r="56" spans="1:10" ht="24.95" customHeight="1" x14ac:dyDescent="0.25">
      <c r="A56" s="75" t="s">
        <v>49</v>
      </c>
      <c r="B56" s="75"/>
      <c r="C56" s="76">
        <f>1/4*((D41+G41)-(B41+E41))</f>
        <v>0.9350000000000005</v>
      </c>
      <c r="D56" s="76"/>
      <c r="E56" s="76">
        <f>1/4*((D47+G47)-(E47+B47))</f>
        <v>1.0249999999999995</v>
      </c>
      <c r="F56" s="76"/>
      <c r="G56" s="30"/>
      <c r="H56" s="30"/>
      <c r="I56" s="30"/>
      <c r="J56" s="30"/>
    </row>
    <row r="57" spans="1:10" ht="24.95" customHeight="1" x14ac:dyDescent="0.25">
      <c r="A57" s="75" t="s">
        <v>50</v>
      </c>
      <c r="B57" s="75"/>
      <c r="C57" s="76">
        <f>1/3*((E41+F41+G41)-(B41+C41+D41))</f>
        <v>-0.10444444444444419</v>
      </c>
      <c r="D57" s="76"/>
      <c r="E57" s="76">
        <f>1/3*((E47+F47+G47)-(B47+C47+D47))</f>
        <v>4.2222222222221717E-2</v>
      </c>
      <c r="F57" s="76"/>
      <c r="G57" s="30"/>
      <c r="H57" s="30"/>
      <c r="I57" s="30"/>
      <c r="J57" s="30"/>
    </row>
    <row r="58" spans="1:10" ht="24.95" customHeight="1" x14ac:dyDescent="0.25">
      <c r="A58" s="75" t="s">
        <v>51</v>
      </c>
      <c r="B58" s="75"/>
      <c r="C58" s="76">
        <f>C56/LOG10(2)</f>
        <v>3.1060027687196854</v>
      </c>
      <c r="D58" s="76"/>
      <c r="E58" s="76">
        <f>E56/LOG10(2)</f>
        <v>3.4049762972595445</v>
      </c>
      <c r="F58" s="76"/>
      <c r="G58" s="30"/>
      <c r="H58" s="30"/>
      <c r="I58" s="30"/>
      <c r="J58" s="30"/>
    </row>
    <row r="59" spans="1:10" ht="24.95" customHeight="1" x14ac:dyDescent="0.25">
      <c r="A59" s="75" t="s">
        <v>52</v>
      </c>
      <c r="B59" s="75"/>
      <c r="C59" s="76">
        <f>C57/C58</f>
        <v>-3.3626642415227746E-2</v>
      </c>
      <c r="D59" s="76"/>
      <c r="E59" s="76">
        <f>E57/E58</f>
        <v>1.24001515829064E-2</v>
      </c>
      <c r="F59" s="76"/>
      <c r="G59" s="30"/>
      <c r="H59" s="30"/>
      <c r="I59" s="30"/>
      <c r="J59" s="30"/>
    </row>
    <row r="60" spans="1:10" ht="24.95" customHeight="1" x14ac:dyDescent="0.25">
      <c r="A60" s="75" t="s">
        <v>53</v>
      </c>
      <c r="B60" s="75"/>
      <c r="C60" s="75">
        <f>POWER(10,C59)</f>
        <v>0.92549346730341575</v>
      </c>
      <c r="D60" s="75"/>
      <c r="E60" s="75">
        <f>POWER(10,E59)</f>
        <v>1.0289639314385863</v>
      </c>
      <c r="F60" s="75"/>
      <c r="G60" s="30"/>
      <c r="H60" s="30"/>
      <c r="I60" s="30"/>
      <c r="J60" s="30"/>
    </row>
    <row r="61" spans="1:10" ht="24.95" customHeight="1" x14ac:dyDescent="0.25">
      <c r="A61" s="40" t="s">
        <v>54</v>
      </c>
      <c r="B61" s="40"/>
      <c r="C61" s="77">
        <f>C60*B50/B53</f>
        <v>0.95505372864908689</v>
      </c>
      <c r="D61" s="77"/>
      <c r="E61" s="77">
        <f>E60*D50/B53</f>
        <v>1.0281201810148066</v>
      </c>
      <c r="F61" s="77"/>
      <c r="G61" s="30"/>
      <c r="H61" s="30"/>
      <c r="I61" s="30"/>
      <c r="J61" s="30"/>
    </row>
    <row r="62" spans="1:10" ht="24.95" customHeight="1" x14ac:dyDescent="0.25">
      <c r="A62" s="30"/>
      <c r="B62" s="20"/>
      <c r="C62" s="20"/>
      <c r="D62" s="20"/>
      <c r="E62" s="20"/>
      <c r="F62" s="20"/>
      <c r="G62" s="30"/>
      <c r="H62" s="30"/>
      <c r="I62" s="30"/>
      <c r="J62" s="30"/>
    </row>
    <row r="63" spans="1:10" ht="15.95" customHeight="1" x14ac:dyDescent="0.25">
      <c r="A63" s="22" t="s">
        <v>55</v>
      </c>
      <c r="B63" s="21"/>
      <c r="C63" s="20"/>
      <c r="D63" s="30"/>
      <c r="E63" s="30"/>
      <c r="F63" s="30"/>
      <c r="G63" s="30"/>
      <c r="H63" s="30"/>
      <c r="I63" s="30"/>
      <c r="J63" s="30"/>
    </row>
    <row r="64" spans="1:10" ht="15.95" customHeight="1" x14ac:dyDescent="0.3">
      <c r="A64" s="14" t="s">
        <v>30</v>
      </c>
      <c r="B64" s="20"/>
      <c r="C64" s="21"/>
      <c r="D64" s="30"/>
      <c r="E64" s="30"/>
      <c r="F64" s="30"/>
      <c r="G64" s="30"/>
      <c r="H64" s="30"/>
      <c r="I64" s="30"/>
      <c r="J64" s="30"/>
    </row>
    <row r="65" spans="1:10" ht="15.95" customHeight="1" x14ac:dyDescent="0.25">
      <c r="A65" s="20"/>
      <c r="B65" s="20"/>
      <c r="C65" s="20"/>
      <c r="D65" s="30"/>
      <c r="E65" s="30"/>
      <c r="F65" s="30"/>
      <c r="G65" s="30"/>
      <c r="H65" s="30"/>
      <c r="I65" s="30"/>
      <c r="J65" s="30"/>
    </row>
    <row r="66" spans="1:10" ht="15.95" customHeight="1" x14ac:dyDescent="0.25">
      <c r="A66" s="23" t="s">
        <v>31</v>
      </c>
      <c r="B66" s="24"/>
      <c r="C66" s="24"/>
      <c r="D66" s="24"/>
      <c r="E66" s="24"/>
      <c r="F66" s="24"/>
      <c r="G66" s="24"/>
      <c r="H66" s="30"/>
      <c r="I66" s="30"/>
      <c r="J66" s="30"/>
    </row>
    <row r="67" spans="1:10" ht="15.95" customHeight="1" x14ac:dyDescent="0.25">
      <c r="A67" s="50" t="s">
        <v>56</v>
      </c>
      <c r="B67" s="25"/>
      <c r="C67" s="25"/>
      <c r="D67" s="25"/>
      <c r="E67" s="25"/>
      <c r="F67" s="25"/>
      <c r="G67" s="26"/>
      <c r="H67" s="30"/>
      <c r="I67" s="30"/>
      <c r="J67" s="30"/>
    </row>
    <row r="68" spans="1:10" ht="15.95" customHeight="1" x14ac:dyDescent="0.25">
      <c r="A68" s="27" t="s">
        <v>33</v>
      </c>
      <c r="B68" s="35" t="s">
        <v>34</v>
      </c>
      <c r="C68" s="35" t="s">
        <v>35</v>
      </c>
      <c r="D68" s="35" t="s">
        <v>36</v>
      </c>
      <c r="E68" s="35" t="s">
        <v>37</v>
      </c>
      <c r="F68" s="35" t="s">
        <v>38</v>
      </c>
      <c r="G68" s="35" t="s">
        <v>39</v>
      </c>
      <c r="H68" s="30"/>
      <c r="I68" s="30"/>
      <c r="J68" s="30"/>
    </row>
    <row r="69" spans="1:10" ht="15.95" customHeight="1" x14ac:dyDescent="0.25">
      <c r="A69" s="27">
        <v>1</v>
      </c>
      <c r="B69" s="19">
        <v>14.3</v>
      </c>
      <c r="C69" s="19">
        <v>15.22</v>
      </c>
      <c r="D69" s="19">
        <v>16.3</v>
      </c>
      <c r="E69" s="19">
        <v>14.32</v>
      </c>
      <c r="F69" s="19">
        <v>15.32</v>
      </c>
      <c r="G69" s="19">
        <v>16.28</v>
      </c>
      <c r="H69" s="30"/>
      <c r="I69" s="30"/>
      <c r="J69" s="30"/>
    </row>
    <row r="70" spans="1:10" ht="15.95" customHeight="1" x14ac:dyDescent="0.25">
      <c r="A70" s="27">
        <v>2</v>
      </c>
      <c r="B70" s="19">
        <v>14.4</v>
      </c>
      <c r="C70" s="19">
        <v>15.34</v>
      </c>
      <c r="D70" s="19">
        <v>16.28</v>
      </c>
      <c r="E70" s="19">
        <v>14.34</v>
      </c>
      <c r="F70" s="19">
        <v>15.3</v>
      </c>
      <c r="G70" s="19">
        <v>16.3</v>
      </c>
      <c r="H70" s="30"/>
      <c r="I70" s="30"/>
      <c r="J70" s="30"/>
    </row>
    <row r="71" spans="1:10" ht="15.95" customHeight="1" x14ac:dyDescent="0.25">
      <c r="A71" s="27">
        <v>3</v>
      </c>
      <c r="B71" s="19">
        <v>14.28</v>
      </c>
      <c r="C71" s="19">
        <v>15.24</v>
      </c>
      <c r="D71" s="19">
        <v>16.3</v>
      </c>
      <c r="E71" s="19">
        <v>14.32</v>
      </c>
      <c r="F71" s="19">
        <v>15.3</v>
      </c>
      <c r="G71" s="19">
        <v>16.28</v>
      </c>
      <c r="H71" s="30"/>
      <c r="I71" s="30"/>
      <c r="J71" s="30"/>
    </row>
    <row r="72" spans="1:10" ht="15.95" customHeight="1" x14ac:dyDescent="0.25">
      <c r="A72" s="65" t="s">
        <v>40</v>
      </c>
      <c r="B72" s="37">
        <f t="shared" ref="B72:G72" si="2">AVERAGE(B69:B71)</f>
        <v>14.326666666666668</v>
      </c>
      <c r="C72" s="37">
        <f t="shared" si="2"/>
        <v>15.266666666666667</v>
      </c>
      <c r="D72" s="37">
        <f t="shared" si="2"/>
        <v>16.293333333333333</v>
      </c>
      <c r="E72" s="37">
        <f t="shared" si="2"/>
        <v>14.326666666666668</v>
      </c>
      <c r="F72" s="37">
        <f t="shared" si="2"/>
        <v>15.306666666666667</v>
      </c>
      <c r="G72" s="37">
        <f t="shared" si="2"/>
        <v>16.286666666666665</v>
      </c>
      <c r="H72" s="30"/>
      <c r="I72" s="30"/>
      <c r="J72" s="30"/>
    </row>
    <row r="73" spans="1:10" ht="15.95" customHeight="1" x14ac:dyDescent="0.25">
      <c r="A73" s="49" t="s">
        <v>57</v>
      </c>
      <c r="B73" s="28"/>
      <c r="C73" s="28"/>
      <c r="D73" s="28"/>
      <c r="E73" s="28"/>
      <c r="F73" s="28"/>
      <c r="G73" s="29"/>
      <c r="H73" s="30"/>
      <c r="I73" s="30"/>
      <c r="J73" s="30"/>
    </row>
    <row r="74" spans="1:10" ht="15.95" customHeight="1" x14ac:dyDescent="0.25">
      <c r="A74" s="27" t="s">
        <v>33</v>
      </c>
      <c r="B74" s="35" t="s">
        <v>34</v>
      </c>
      <c r="C74" s="35" t="s">
        <v>35</v>
      </c>
      <c r="D74" s="35" t="s">
        <v>36</v>
      </c>
      <c r="E74" s="35" t="s">
        <v>37</v>
      </c>
      <c r="F74" s="35" t="s">
        <v>38</v>
      </c>
      <c r="G74" s="35" t="s">
        <v>39</v>
      </c>
      <c r="H74" s="30"/>
      <c r="I74" s="30"/>
      <c r="J74" s="30"/>
    </row>
    <row r="75" spans="1:10" ht="15.95" customHeight="1" x14ac:dyDescent="0.25">
      <c r="A75" s="27">
        <v>1</v>
      </c>
      <c r="B75" s="19">
        <v>14.32</v>
      </c>
      <c r="C75" s="19">
        <v>15.32</v>
      </c>
      <c r="D75" s="19">
        <v>16.28</v>
      </c>
      <c r="E75" s="19">
        <v>14.28</v>
      </c>
      <c r="F75" s="19">
        <v>15.32</v>
      </c>
      <c r="G75" s="19">
        <v>16.32</v>
      </c>
      <c r="H75" s="30"/>
      <c r="I75" s="30"/>
      <c r="J75" s="30"/>
    </row>
    <row r="76" spans="1:10" ht="15.95" customHeight="1" x14ac:dyDescent="0.25">
      <c r="A76" s="27">
        <v>2</v>
      </c>
      <c r="B76" s="19">
        <v>14.3</v>
      </c>
      <c r="C76" s="19">
        <v>15.3</v>
      </c>
      <c r="D76" s="19">
        <v>16.3</v>
      </c>
      <c r="E76" s="19">
        <v>14.28</v>
      </c>
      <c r="F76" s="19">
        <v>15.28</v>
      </c>
      <c r="G76" s="19">
        <v>16.3</v>
      </c>
      <c r="H76" s="30"/>
      <c r="I76" s="30"/>
      <c r="J76" s="30"/>
    </row>
    <row r="77" spans="1:10" ht="15.95" customHeight="1" x14ac:dyDescent="0.25">
      <c r="A77" s="27">
        <v>3</v>
      </c>
      <c r="B77" s="19">
        <v>14.32</v>
      </c>
      <c r="C77" s="19">
        <v>15.32</v>
      </c>
      <c r="D77" s="19">
        <v>16.3</v>
      </c>
      <c r="E77" s="19">
        <v>14.32</v>
      </c>
      <c r="F77" s="19">
        <v>15.32</v>
      </c>
      <c r="G77" s="19">
        <v>16.3</v>
      </c>
      <c r="H77" s="30"/>
      <c r="I77" s="30"/>
      <c r="J77" s="30"/>
    </row>
    <row r="78" spans="1:10" ht="16.5" customHeight="1" x14ac:dyDescent="0.25">
      <c r="A78" s="33" t="s">
        <v>40</v>
      </c>
      <c r="B78" s="36">
        <f t="shared" ref="B78:G78" si="3">AVERAGE(B75:B77)</f>
        <v>14.313333333333333</v>
      </c>
      <c r="C78" s="36">
        <f t="shared" si="3"/>
        <v>15.313333333333333</v>
      </c>
      <c r="D78" s="36">
        <f t="shared" si="3"/>
        <v>16.293333333333333</v>
      </c>
      <c r="E78" s="36">
        <f t="shared" si="3"/>
        <v>14.293333333333331</v>
      </c>
      <c r="F78" s="36">
        <f t="shared" si="3"/>
        <v>15.306666666666667</v>
      </c>
      <c r="G78" s="36">
        <f t="shared" si="3"/>
        <v>16.306666666666668</v>
      </c>
      <c r="H78" s="30"/>
      <c r="I78" s="30"/>
      <c r="J78" s="30"/>
    </row>
    <row r="79" spans="1:10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</row>
    <row r="80" spans="1:10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</row>
    <row r="81" spans="1:10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</row>
    <row r="82" spans="1:10" x14ac:dyDescent="0.25">
      <c r="A82" s="20" t="s">
        <v>42</v>
      </c>
      <c r="B82" s="20"/>
      <c r="C82" s="20"/>
      <c r="D82" s="20"/>
      <c r="E82" s="20"/>
      <c r="F82" s="20"/>
      <c r="G82" s="30"/>
      <c r="H82" s="30"/>
      <c r="I82" s="30"/>
      <c r="J82" s="30"/>
    </row>
    <row r="83" spans="1:10" ht="16.5" customHeight="1" x14ac:dyDescent="0.25">
      <c r="A83" s="20" t="s">
        <v>43</v>
      </c>
      <c r="B83" s="48">
        <f>$E$27/25*15/25</f>
        <v>0.49533119999999997</v>
      </c>
      <c r="C83" s="20" t="s">
        <v>44</v>
      </c>
      <c r="D83" s="48">
        <f>$E$29/25*15/25</f>
        <v>0.47960639999999999</v>
      </c>
      <c r="E83" s="20"/>
      <c r="F83" s="20"/>
      <c r="G83" s="30"/>
      <c r="H83" s="30"/>
      <c r="I83" s="30"/>
      <c r="J83" s="30"/>
    </row>
    <row r="84" spans="1:10" x14ac:dyDescent="0.25">
      <c r="A84" s="20"/>
      <c r="B84" s="34"/>
      <c r="C84" s="20"/>
      <c r="D84" s="34"/>
      <c r="E84" s="20"/>
      <c r="F84" s="20"/>
      <c r="G84" s="30"/>
      <c r="H84" s="30"/>
      <c r="I84" s="30"/>
      <c r="J84" s="30"/>
    </row>
    <row r="85" spans="1:10" x14ac:dyDescent="0.25">
      <c r="A85" s="20" t="s">
        <v>45</v>
      </c>
      <c r="B85" s="20"/>
      <c r="C85" s="20"/>
      <c r="D85" s="38"/>
      <c r="E85" s="38"/>
      <c r="F85" s="51"/>
      <c r="G85" s="30"/>
      <c r="H85" s="30"/>
      <c r="I85" s="30"/>
      <c r="J85" s="30"/>
    </row>
    <row r="86" spans="1:10" ht="16.5" customHeight="1" x14ac:dyDescent="0.25">
      <c r="A86" s="20" t="s">
        <v>46</v>
      </c>
      <c r="B86" s="48">
        <f>$C$33/100*10/25</f>
        <v>0.48</v>
      </c>
      <c r="C86" s="20"/>
      <c r="D86" s="38"/>
      <c r="E86" s="39"/>
      <c r="F86" s="20"/>
      <c r="G86" s="30"/>
      <c r="H86" s="30"/>
      <c r="I86" s="30"/>
      <c r="J86" s="30"/>
    </row>
    <row r="87" spans="1:10" x14ac:dyDescent="0.25">
      <c r="A87" s="20"/>
      <c r="B87" s="34"/>
      <c r="C87" s="20"/>
      <c r="D87" s="20"/>
      <c r="E87" s="20"/>
      <c r="F87" s="20"/>
      <c r="G87" s="30"/>
      <c r="H87" s="32"/>
      <c r="I87" s="30"/>
      <c r="J87" s="30"/>
    </row>
    <row r="88" spans="1:10" ht="16.5" customHeight="1" x14ac:dyDescent="0.25">
      <c r="A88" s="74" t="s">
        <v>47</v>
      </c>
      <c r="B88" s="74"/>
      <c r="C88" s="74" t="s">
        <v>56</v>
      </c>
      <c r="D88" s="74"/>
      <c r="E88" s="74" t="s">
        <v>57</v>
      </c>
      <c r="F88" s="74"/>
      <c r="G88" s="30"/>
      <c r="H88" s="31"/>
      <c r="I88" s="30"/>
      <c r="J88" s="30"/>
    </row>
    <row r="89" spans="1:10" ht="18.75" customHeight="1" x14ac:dyDescent="0.25">
      <c r="A89" s="75" t="s">
        <v>49</v>
      </c>
      <c r="B89" s="75"/>
      <c r="C89" s="76">
        <f>1/4*((D72+G72)-(B72+E72))</f>
        <v>0.98166666666666558</v>
      </c>
      <c r="D89" s="76"/>
      <c r="E89" s="76">
        <f>1/4*((D78+G78)-(E78+B78))</f>
        <v>0.99833333333333485</v>
      </c>
      <c r="F89" s="76"/>
      <c r="G89" s="30"/>
      <c r="H89" s="31"/>
      <c r="I89" s="30"/>
      <c r="J89" s="30"/>
    </row>
    <row r="90" spans="1:10" ht="18.75" customHeight="1" x14ac:dyDescent="0.25">
      <c r="A90" s="75" t="s">
        <v>50</v>
      </c>
      <c r="B90" s="75"/>
      <c r="C90" s="76">
        <f>1/3*((E72+F72+G72)-(B72+C72+D72))</f>
        <v>1.1111111111110478E-2</v>
      </c>
      <c r="D90" s="76"/>
      <c r="E90" s="76">
        <f>1/3*((E78+F78+G78)-(B78+C78+D78))</f>
        <v>-4.4444444444451392E-3</v>
      </c>
      <c r="F90" s="76"/>
      <c r="G90" s="30"/>
      <c r="H90" s="31"/>
      <c r="I90" s="30"/>
      <c r="J90" s="30"/>
    </row>
    <row r="91" spans="1:10" x14ac:dyDescent="0.25">
      <c r="A91" s="75" t="s">
        <v>51</v>
      </c>
      <c r="B91" s="75"/>
      <c r="C91" s="76">
        <f>C89/LOG10(2)</f>
        <v>3.2610260798144237</v>
      </c>
      <c r="D91" s="76"/>
      <c r="E91" s="76">
        <f>E89/LOG10(2)</f>
        <v>3.3163915480625552</v>
      </c>
      <c r="F91" s="76"/>
      <c r="G91" s="30"/>
      <c r="H91" s="30"/>
      <c r="I91" s="30"/>
      <c r="J91" s="30"/>
    </row>
    <row r="92" spans="1:10" x14ac:dyDescent="0.25">
      <c r="A92" s="75" t="s">
        <v>52</v>
      </c>
      <c r="B92" s="75"/>
      <c r="C92" s="76">
        <f>C90/C91</f>
        <v>3.407243867164283E-3</v>
      </c>
      <c r="D92" s="76"/>
      <c r="E92" s="76">
        <f>E90/E91</f>
        <v>-1.3401446662839301E-3</v>
      </c>
      <c r="F92" s="76"/>
      <c r="G92" s="30"/>
      <c r="H92" s="30"/>
      <c r="I92" s="30"/>
      <c r="J92" s="30"/>
    </row>
    <row r="93" spans="1:10" x14ac:dyDescent="0.25">
      <c r="A93" s="75" t="s">
        <v>53</v>
      </c>
      <c r="B93" s="75"/>
      <c r="C93" s="75">
        <f>POWER(10,C92)</f>
        <v>1.0078763252694953</v>
      </c>
      <c r="D93" s="75"/>
      <c r="E93" s="75">
        <f>POWER(10,E92)</f>
        <v>0.99691895904746775</v>
      </c>
      <c r="F93" s="75"/>
      <c r="G93" s="30"/>
      <c r="H93" s="30"/>
      <c r="I93" s="30"/>
      <c r="J93" s="30"/>
    </row>
    <row r="94" spans="1:10" ht="16.5" customHeight="1" x14ac:dyDescent="0.25">
      <c r="A94" s="40" t="s">
        <v>54</v>
      </c>
      <c r="B94" s="40"/>
      <c r="C94" s="77">
        <f>C93*B83/B86</f>
        <v>1.0400678950986031</v>
      </c>
      <c r="D94" s="77"/>
      <c r="E94" s="77">
        <f>E93*D83/B86</f>
        <v>0.99610148550104882</v>
      </c>
      <c r="F94" s="77"/>
      <c r="G94" s="30"/>
      <c r="H94" s="30"/>
      <c r="I94" s="30"/>
      <c r="J94" s="30"/>
    </row>
    <row r="95" spans="1:10" x14ac:dyDescent="0.25">
      <c r="A95" s="30"/>
      <c r="B95" s="20"/>
      <c r="C95" s="20"/>
      <c r="D95" s="20"/>
      <c r="E95" s="20"/>
      <c r="F95" s="20"/>
      <c r="G95" s="30"/>
      <c r="H95" s="30"/>
      <c r="I95" s="30"/>
      <c r="J95" s="30"/>
    </row>
    <row r="96" spans="1:10" ht="16.5" customHeight="1" x14ac:dyDescent="0.25">
      <c r="A96" s="22" t="s">
        <v>58</v>
      </c>
      <c r="B96" s="21"/>
      <c r="C96" s="20"/>
      <c r="D96" s="30"/>
      <c r="E96" s="30"/>
      <c r="F96" s="30"/>
      <c r="G96" s="30"/>
      <c r="H96" s="30"/>
      <c r="I96" s="30"/>
      <c r="J96" s="30"/>
    </row>
    <row r="97" spans="1:8" ht="16.5" customHeight="1" x14ac:dyDescent="0.3">
      <c r="A97" s="14" t="s">
        <v>30</v>
      </c>
      <c r="B97" s="20"/>
      <c r="C97" s="21">
        <f>B96*40</f>
        <v>0</v>
      </c>
      <c r="D97" s="30"/>
      <c r="E97" s="30"/>
      <c r="F97" s="30"/>
      <c r="G97" s="30"/>
      <c r="H97" s="30"/>
    </row>
    <row r="98" spans="1:8" x14ac:dyDescent="0.25">
      <c r="A98" s="20"/>
      <c r="B98" s="20"/>
      <c r="C98" s="20"/>
      <c r="D98" s="30"/>
      <c r="E98" s="30"/>
      <c r="F98" s="30"/>
      <c r="G98" s="30"/>
      <c r="H98" s="30"/>
    </row>
    <row r="99" spans="1:8" ht="16.5" customHeight="1" x14ac:dyDescent="0.25">
      <c r="A99" s="23" t="s">
        <v>31</v>
      </c>
      <c r="B99" s="24"/>
      <c r="C99" s="24"/>
      <c r="D99" s="24"/>
      <c r="E99" s="24"/>
      <c r="F99" s="24"/>
      <c r="G99" s="24"/>
      <c r="H99" s="30"/>
    </row>
    <row r="100" spans="1:8" ht="16.5" customHeight="1" x14ac:dyDescent="0.25">
      <c r="A100" s="50" t="s">
        <v>59</v>
      </c>
      <c r="B100" s="25"/>
      <c r="C100" s="25"/>
      <c r="D100" s="25"/>
      <c r="E100" s="25"/>
      <c r="F100" s="25"/>
      <c r="G100" s="26"/>
      <c r="H100" s="30"/>
    </row>
    <row r="101" spans="1:8" ht="19.5" customHeight="1" x14ac:dyDescent="0.25">
      <c r="A101" s="27" t="s">
        <v>33</v>
      </c>
      <c r="B101" s="35" t="s">
        <v>34</v>
      </c>
      <c r="C101" s="35" t="s">
        <v>35</v>
      </c>
      <c r="D101" s="35" t="s">
        <v>36</v>
      </c>
      <c r="E101" s="35" t="s">
        <v>37</v>
      </c>
      <c r="F101" s="35" t="s">
        <v>38</v>
      </c>
      <c r="G101" s="35" t="s">
        <v>39</v>
      </c>
      <c r="H101" s="30"/>
    </row>
    <row r="102" spans="1:8" x14ac:dyDescent="0.25">
      <c r="A102" s="27">
        <v>1</v>
      </c>
      <c r="B102" s="19">
        <v>14.26</v>
      </c>
      <c r="C102" s="19">
        <v>15.3</v>
      </c>
      <c r="D102" s="19">
        <v>16.32</v>
      </c>
      <c r="E102" s="19">
        <v>14.48</v>
      </c>
      <c r="F102" s="19">
        <v>15.3</v>
      </c>
      <c r="G102" s="19">
        <v>16.32</v>
      </c>
      <c r="H102" s="30"/>
    </row>
    <row r="103" spans="1:8" x14ac:dyDescent="0.25">
      <c r="A103" s="27">
        <v>2</v>
      </c>
      <c r="B103" s="19">
        <v>14.32</v>
      </c>
      <c r="C103" s="19">
        <v>15.28</v>
      </c>
      <c r="D103" s="19">
        <v>16.32</v>
      </c>
      <c r="E103" s="19">
        <v>14.32</v>
      </c>
      <c r="F103" s="19">
        <v>15.32</v>
      </c>
      <c r="G103" s="19">
        <v>16.28</v>
      </c>
      <c r="H103" s="30"/>
    </row>
    <row r="104" spans="1:8" x14ac:dyDescent="0.25">
      <c r="A104" s="27">
        <v>3</v>
      </c>
      <c r="B104" s="19">
        <v>14.34</v>
      </c>
      <c r="C104" s="19">
        <v>15.3</v>
      </c>
      <c r="D104" s="19">
        <v>16.28</v>
      </c>
      <c r="E104" s="19">
        <v>14.32</v>
      </c>
      <c r="F104" s="19">
        <v>15.3</v>
      </c>
      <c r="G104" s="19">
        <v>16.28</v>
      </c>
      <c r="H104" s="30"/>
    </row>
    <row r="105" spans="1:8" ht="16.5" customHeight="1" x14ac:dyDescent="0.25">
      <c r="A105" s="65" t="s">
        <v>40</v>
      </c>
      <c r="B105" s="37">
        <f t="shared" ref="B105:G105" si="4">AVERAGE(B102:B104)</f>
        <v>14.306666666666667</v>
      </c>
      <c r="C105" s="37">
        <f t="shared" si="4"/>
        <v>15.293333333333331</v>
      </c>
      <c r="D105" s="37">
        <f t="shared" si="4"/>
        <v>16.306666666666668</v>
      </c>
      <c r="E105" s="37">
        <f t="shared" si="4"/>
        <v>14.373333333333335</v>
      </c>
      <c r="F105" s="37">
        <f t="shared" si="4"/>
        <v>15.306666666666667</v>
      </c>
      <c r="G105" s="37">
        <f t="shared" si="4"/>
        <v>16.293333333333333</v>
      </c>
      <c r="H105" s="30"/>
    </row>
    <row r="106" spans="1:8" ht="16.5" customHeight="1" x14ac:dyDescent="0.25">
      <c r="A106" s="49" t="s">
        <v>60</v>
      </c>
      <c r="B106" s="28"/>
      <c r="C106" s="28"/>
      <c r="D106" s="28"/>
      <c r="E106" s="28"/>
      <c r="F106" s="28"/>
      <c r="G106" s="29"/>
      <c r="H106" s="30"/>
    </row>
    <row r="107" spans="1:8" ht="19.5" customHeight="1" x14ac:dyDescent="0.25">
      <c r="A107" s="27" t="s">
        <v>33</v>
      </c>
      <c r="B107" s="35" t="s">
        <v>34</v>
      </c>
      <c r="C107" s="35" t="s">
        <v>35</v>
      </c>
      <c r="D107" s="35" t="s">
        <v>36</v>
      </c>
      <c r="E107" s="35" t="s">
        <v>37</v>
      </c>
      <c r="F107" s="35" t="s">
        <v>38</v>
      </c>
      <c r="G107" s="35" t="s">
        <v>39</v>
      </c>
      <c r="H107" s="30"/>
    </row>
    <row r="108" spans="1:8" x14ac:dyDescent="0.25">
      <c r="A108" s="27">
        <v>1</v>
      </c>
      <c r="B108" s="19">
        <v>14.3</v>
      </c>
      <c r="C108" s="19">
        <v>15.32</v>
      </c>
      <c r="D108" s="19">
        <v>16.36</v>
      </c>
      <c r="E108" s="19">
        <v>14.32</v>
      </c>
      <c r="F108" s="19">
        <v>15.28</v>
      </c>
      <c r="G108" s="19">
        <v>16.3</v>
      </c>
      <c r="H108" s="30"/>
    </row>
    <row r="109" spans="1:8" ht="15.75" customHeight="1" x14ac:dyDescent="0.25">
      <c r="A109" s="27">
        <v>2</v>
      </c>
      <c r="B109" s="19">
        <v>14.3</v>
      </c>
      <c r="C109" s="19">
        <v>15.38</v>
      </c>
      <c r="D109" s="19">
        <v>16.32</v>
      </c>
      <c r="E109" s="19">
        <v>14.28</v>
      </c>
      <c r="F109" s="19">
        <v>15.34</v>
      </c>
      <c r="G109" s="19">
        <v>16.34</v>
      </c>
      <c r="H109" s="30"/>
    </row>
    <row r="110" spans="1:8" x14ac:dyDescent="0.25">
      <c r="A110" s="27">
        <v>3</v>
      </c>
      <c r="B110" s="19">
        <v>14.32</v>
      </c>
      <c r="C110" s="19">
        <v>15.3</v>
      </c>
      <c r="D110" s="19">
        <v>16.3</v>
      </c>
      <c r="E110" s="19">
        <v>14.32</v>
      </c>
      <c r="F110" s="19">
        <v>15.32</v>
      </c>
      <c r="G110" s="19">
        <v>16.32</v>
      </c>
      <c r="H110" s="30"/>
    </row>
    <row r="111" spans="1:8" ht="16.5" customHeight="1" x14ac:dyDescent="0.25">
      <c r="A111" s="33" t="s">
        <v>40</v>
      </c>
      <c r="B111" s="36">
        <f t="shared" ref="B111:G111" si="5">AVERAGE(B108:B110)</f>
        <v>14.306666666666667</v>
      </c>
      <c r="C111" s="36">
        <f t="shared" si="5"/>
        <v>15.333333333333334</v>
      </c>
      <c r="D111" s="36">
        <f t="shared" si="5"/>
        <v>16.326666666666668</v>
      </c>
      <c r="E111" s="36">
        <f t="shared" si="5"/>
        <v>14.306666666666667</v>
      </c>
      <c r="F111" s="36">
        <f t="shared" si="5"/>
        <v>15.313333333333333</v>
      </c>
      <c r="G111" s="36">
        <f t="shared" si="5"/>
        <v>16.32</v>
      </c>
      <c r="H111" s="30"/>
    </row>
    <row r="112" spans="1:8" x14ac:dyDescent="0.25">
      <c r="A112" s="30"/>
      <c r="B112" s="30"/>
      <c r="C112" s="30"/>
      <c r="D112" s="30"/>
      <c r="E112" s="30"/>
      <c r="F112" s="30"/>
      <c r="G112" s="30"/>
      <c r="H112" s="30"/>
    </row>
    <row r="113" spans="1:8" x14ac:dyDescent="0.25">
      <c r="A113" s="20" t="s">
        <v>42</v>
      </c>
      <c r="B113" s="20"/>
      <c r="C113" s="20"/>
      <c r="D113" s="20"/>
      <c r="E113" s="20"/>
      <c r="F113" s="20"/>
      <c r="G113" s="30"/>
      <c r="H113" s="30"/>
    </row>
    <row r="114" spans="1:8" ht="16.5" customHeight="1" x14ac:dyDescent="0.25">
      <c r="A114" s="20" t="s">
        <v>43</v>
      </c>
      <c r="B114" s="48">
        <f>$E$27/25*15/25</f>
        <v>0.49533119999999997</v>
      </c>
      <c r="C114" s="20" t="s">
        <v>44</v>
      </c>
      <c r="D114" s="48">
        <f>$E$29/25*15/25</f>
        <v>0.47960639999999999</v>
      </c>
      <c r="E114" s="20"/>
      <c r="F114" s="20"/>
      <c r="G114" s="30"/>
      <c r="H114" s="30"/>
    </row>
    <row r="115" spans="1:8" x14ac:dyDescent="0.25">
      <c r="A115" s="20"/>
      <c r="B115" s="34"/>
      <c r="C115" s="20"/>
      <c r="D115" s="34"/>
      <c r="E115" s="20"/>
      <c r="F115" s="20"/>
      <c r="G115" s="30"/>
      <c r="H115" s="30"/>
    </row>
    <row r="116" spans="1:8" x14ac:dyDescent="0.25">
      <c r="A116" s="20" t="s">
        <v>45</v>
      </c>
      <c r="B116" s="20"/>
      <c r="C116" s="20"/>
      <c r="D116" s="38"/>
      <c r="E116" s="38"/>
      <c r="F116" s="51"/>
      <c r="G116" s="30"/>
      <c r="H116" s="30"/>
    </row>
    <row r="117" spans="1:8" ht="16.5" customHeight="1" x14ac:dyDescent="0.25">
      <c r="A117" s="20" t="s">
        <v>46</v>
      </c>
      <c r="B117" s="48">
        <f>$C$33/100*10/25</f>
        <v>0.48</v>
      </c>
      <c r="C117" s="20"/>
      <c r="D117" s="38"/>
      <c r="E117" s="39"/>
      <c r="F117" s="38"/>
      <c r="G117" s="30"/>
      <c r="H117" s="30"/>
    </row>
    <row r="118" spans="1:8" x14ac:dyDescent="0.25">
      <c r="A118" s="20"/>
      <c r="B118" s="34"/>
      <c r="C118" s="20"/>
      <c r="D118" s="20"/>
      <c r="E118" s="20"/>
      <c r="F118" s="20"/>
      <c r="G118" s="30"/>
      <c r="H118" s="30"/>
    </row>
    <row r="119" spans="1:8" ht="16.5" customHeight="1" x14ac:dyDescent="0.25">
      <c r="A119" s="74" t="s">
        <v>47</v>
      </c>
      <c r="B119" s="74"/>
      <c r="C119" s="74" t="s">
        <v>61</v>
      </c>
      <c r="D119" s="74"/>
      <c r="E119" s="74" t="s">
        <v>60</v>
      </c>
      <c r="F119" s="74"/>
      <c r="G119" s="30"/>
      <c r="H119" s="30"/>
    </row>
    <row r="120" spans="1:8" ht="18.75" customHeight="1" x14ac:dyDescent="0.25">
      <c r="A120" s="75" t="s">
        <v>49</v>
      </c>
      <c r="B120" s="75"/>
      <c r="C120" s="76">
        <f>1/4*((D105+G105)-(B105+E105))</f>
        <v>0.98000000000000043</v>
      </c>
      <c r="D120" s="76"/>
      <c r="E120" s="76">
        <f>1/4*((D111+G111)-(E111+B111))</f>
        <v>1.0083333333333337</v>
      </c>
      <c r="F120" s="76"/>
      <c r="G120" s="30"/>
      <c r="H120" s="30"/>
    </row>
    <row r="121" spans="1:8" ht="18.75" customHeight="1" x14ac:dyDescent="0.25">
      <c r="A121" s="75" t="s">
        <v>50</v>
      </c>
      <c r="B121" s="75"/>
      <c r="C121" s="76">
        <f>1/3*((E105+F105+G105)-(B105+C105+D105))</f>
        <v>2.2222222222220957E-2</v>
      </c>
      <c r="D121" s="76"/>
      <c r="E121" s="76">
        <f>1/3*((E111+F111+G111)-(B111+C111+D111))</f>
        <v>-8.8888888888902784E-3</v>
      </c>
      <c r="F121" s="76"/>
      <c r="G121" s="30"/>
      <c r="H121" s="30"/>
    </row>
    <row r="122" spans="1:8" x14ac:dyDescent="0.25">
      <c r="A122" s="75" t="s">
        <v>51</v>
      </c>
      <c r="B122" s="75"/>
      <c r="C122" s="76">
        <f>C120/LOG10(2)</f>
        <v>3.2554895329896163</v>
      </c>
      <c r="D122" s="76"/>
      <c r="E122" s="76">
        <f>E120/LOG10(2)</f>
        <v>3.349610829011425</v>
      </c>
      <c r="F122" s="76"/>
      <c r="G122" s="30"/>
      <c r="H122" s="30"/>
    </row>
    <row r="123" spans="1:8" x14ac:dyDescent="0.25">
      <c r="A123" s="75" t="s">
        <v>52</v>
      </c>
      <c r="B123" s="75"/>
      <c r="C123" s="76">
        <f>C121/C122</f>
        <v>6.8260769991828557E-3</v>
      </c>
      <c r="D123" s="76"/>
      <c r="E123" s="76">
        <f>E121/E122</f>
        <v>-2.6537079507572728E-3</v>
      </c>
      <c r="F123" s="76"/>
      <c r="G123" s="30"/>
      <c r="H123" s="30"/>
    </row>
    <row r="124" spans="1:8" x14ac:dyDescent="0.25">
      <c r="A124" s="75" t="s">
        <v>53</v>
      </c>
      <c r="B124" s="75"/>
      <c r="C124" s="75">
        <f>POWER(10,C123)</f>
        <v>1.0158417946880893</v>
      </c>
      <c r="D124" s="75"/>
      <c r="E124" s="75">
        <f>POWER(10,E123)</f>
        <v>0.99390824208867656</v>
      </c>
      <c r="F124" s="75"/>
      <c r="G124" s="30"/>
      <c r="H124" s="30"/>
    </row>
    <row r="125" spans="1:8" ht="16.5" customHeight="1" x14ac:dyDescent="0.25">
      <c r="A125" s="40" t="s">
        <v>54</v>
      </c>
      <c r="B125" s="40"/>
      <c r="C125" s="77">
        <f>C124*B114/B117</f>
        <v>1.048287781610427</v>
      </c>
      <c r="D125" s="77"/>
      <c r="E125" s="77">
        <f>E124*D114/B117</f>
        <v>0.99309323733016386</v>
      </c>
      <c r="F125" s="77"/>
      <c r="G125" s="30"/>
      <c r="H125" s="30"/>
    </row>
    <row r="126" spans="1:8" x14ac:dyDescent="0.25">
      <c r="A126" s="52"/>
      <c r="B126" s="52"/>
      <c r="C126" s="52"/>
      <c r="D126" s="52"/>
      <c r="E126" s="52"/>
      <c r="F126" s="52"/>
      <c r="G126" s="52"/>
      <c r="H126" s="30"/>
    </row>
    <row r="127" spans="1:8" x14ac:dyDescent="0.25">
      <c r="A127" s="52"/>
      <c r="B127" s="52"/>
      <c r="C127" s="52"/>
      <c r="D127" s="52"/>
      <c r="E127" s="52"/>
      <c r="F127" s="52"/>
      <c r="G127" s="52"/>
      <c r="H127" s="30"/>
    </row>
    <row r="128" spans="1:8" x14ac:dyDescent="0.25">
      <c r="A128" s="30"/>
      <c r="B128" s="30"/>
      <c r="C128" s="30"/>
      <c r="D128" s="30"/>
      <c r="E128" s="30"/>
      <c r="F128" s="30"/>
      <c r="G128" s="52"/>
      <c r="H128" s="30"/>
    </row>
    <row r="129" spans="1:8" x14ac:dyDescent="0.25">
      <c r="A129" s="30"/>
      <c r="B129" s="30"/>
      <c r="C129" s="30"/>
      <c r="D129" s="30"/>
      <c r="E129" s="30"/>
      <c r="F129" s="30"/>
      <c r="G129" s="52"/>
      <c r="H129" s="30"/>
    </row>
    <row r="130" spans="1:8" ht="16.5" customHeight="1" x14ac:dyDescent="0.3">
      <c r="A130" s="78" t="s">
        <v>62</v>
      </c>
      <c r="B130" s="78"/>
      <c r="C130" s="78"/>
      <c r="D130" s="30"/>
      <c r="E130" s="30"/>
      <c r="F130" s="30"/>
      <c r="G130" s="52"/>
      <c r="H130" s="30"/>
    </row>
    <row r="131" spans="1:8" ht="16.5" customHeight="1" x14ac:dyDescent="0.3">
      <c r="A131" s="83"/>
      <c r="B131" s="84"/>
      <c r="C131" s="54" t="s">
        <v>63</v>
      </c>
      <c r="D131" s="30"/>
      <c r="E131" s="30"/>
      <c r="F131" s="30"/>
      <c r="G131" s="52"/>
      <c r="H131" s="30"/>
    </row>
    <row r="132" spans="1:8" ht="16.5" customHeight="1" x14ac:dyDescent="0.25">
      <c r="A132" s="79" t="s">
        <v>32</v>
      </c>
      <c r="B132" s="80"/>
      <c r="C132" s="55">
        <f>C61</f>
        <v>0.95505372864908689</v>
      </c>
      <c r="D132" s="30"/>
      <c r="E132" s="30"/>
      <c r="F132" s="30"/>
      <c r="G132" s="52"/>
      <c r="H132" s="30"/>
    </row>
    <row r="133" spans="1:8" ht="16.5" customHeight="1" x14ac:dyDescent="0.25">
      <c r="A133" s="79" t="s">
        <v>48</v>
      </c>
      <c r="B133" s="80"/>
      <c r="C133" s="55">
        <f>E61</f>
        <v>1.0281201810148066</v>
      </c>
      <c r="D133" s="30"/>
      <c r="E133" s="30"/>
      <c r="F133" s="30"/>
      <c r="G133" s="52"/>
      <c r="H133" s="30"/>
    </row>
    <row r="134" spans="1:8" ht="16.5" customHeight="1" x14ac:dyDescent="0.25">
      <c r="A134" s="79" t="s">
        <v>56</v>
      </c>
      <c r="B134" s="80"/>
      <c r="C134" s="55">
        <f>C94</f>
        <v>1.0400678950986031</v>
      </c>
      <c r="D134" s="30"/>
      <c r="E134" s="30"/>
      <c r="F134" s="30"/>
      <c r="G134" s="52"/>
      <c r="H134" s="30"/>
    </row>
    <row r="135" spans="1:8" ht="16.5" customHeight="1" x14ac:dyDescent="0.25">
      <c r="A135" s="79" t="s">
        <v>57</v>
      </c>
      <c r="B135" s="80"/>
      <c r="C135" s="55">
        <f>E94</f>
        <v>0.99610148550104882</v>
      </c>
      <c r="D135" s="30"/>
      <c r="E135" s="30"/>
      <c r="F135" s="30"/>
      <c r="G135" s="52"/>
      <c r="H135" s="30"/>
    </row>
    <row r="136" spans="1:8" ht="16.5" customHeight="1" x14ac:dyDescent="0.25">
      <c r="A136" s="79" t="s">
        <v>61</v>
      </c>
      <c r="B136" s="80"/>
      <c r="C136" s="55">
        <f>C125</f>
        <v>1.048287781610427</v>
      </c>
      <c r="D136" s="30"/>
      <c r="E136" s="30"/>
      <c r="F136" s="30"/>
      <c r="G136" s="52"/>
      <c r="H136" s="30"/>
    </row>
    <row r="137" spans="1:8" ht="16.5" customHeight="1" x14ac:dyDescent="0.25">
      <c r="A137" s="79" t="s">
        <v>60</v>
      </c>
      <c r="B137" s="80"/>
      <c r="C137" s="55">
        <f>E125</f>
        <v>0.99309323733016386</v>
      </c>
      <c r="D137" s="30"/>
      <c r="E137" s="30"/>
      <c r="F137" s="30"/>
      <c r="G137" s="52"/>
      <c r="H137" s="30"/>
    </row>
    <row r="138" spans="1:8" ht="16.5" customHeight="1" x14ac:dyDescent="0.25">
      <c r="A138" s="81"/>
      <c r="B138" s="82"/>
      <c r="C138" s="46"/>
      <c r="D138" s="30"/>
      <c r="E138" s="30"/>
      <c r="F138" s="30"/>
      <c r="G138" s="52"/>
      <c r="H138" s="30"/>
    </row>
    <row r="139" spans="1:8" x14ac:dyDescent="0.25">
      <c r="A139" s="56"/>
      <c r="B139" s="57" t="s">
        <v>64</v>
      </c>
      <c r="C139" s="58">
        <f>AVERAGE(C133:C137)</f>
        <v>1.0211341161110099</v>
      </c>
      <c r="D139" s="30"/>
      <c r="E139" s="30"/>
      <c r="F139" s="30"/>
      <c r="G139" s="52"/>
      <c r="H139" s="30"/>
    </row>
    <row r="140" spans="1:8" x14ac:dyDescent="0.25">
      <c r="A140" s="45"/>
      <c r="B140" s="57" t="s">
        <v>65</v>
      </c>
      <c r="C140" s="59">
        <f>STDEV(C133:C137)/C139</f>
        <v>2.4762715936297461E-2</v>
      </c>
      <c r="D140" s="30"/>
      <c r="E140" s="30"/>
      <c r="F140" s="30"/>
      <c r="G140" s="52"/>
      <c r="H140" s="30"/>
    </row>
    <row r="141" spans="1:8" x14ac:dyDescent="0.25">
      <c r="A141" s="30"/>
      <c r="B141" s="30"/>
      <c r="C141" s="30"/>
      <c r="D141" s="30"/>
      <c r="E141" s="30"/>
      <c r="F141" s="30"/>
      <c r="G141" s="52"/>
      <c r="H141" s="30"/>
    </row>
    <row r="142" spans="1:8" x14ac:dyDescent="0.25">
      <c r="A142" s="30" t="s">
        <v>66</v>
      </c>
      <c r="B142" s="30"/>
      <c r="C142" s="30"/>
      <c r="D142" s="59">
        <f>C139</f>
        <v>1.0211341161110099</v>
      </c>
      <c r="E142" s="30"/>
      <c r="F142" s="30"/>
      <c r="G142" s="52"/>
      <c r="H142" s="30"/>
    </row>
    <row r="143" spans="1:8" x14ac:dyDescent="0.25">
      <c r="A143" s="30"/>
      <c r="B143" s="30"/>
      <c r="C143" s="30"/>
      <c r="D143" s="30"/>
      <c r="E143" s="30"/>
      <c r="F143" s="30"/>
      <c r="G143" s="52"/>
      <c r="H143" s="30"/>
    </row>
    <row r="144" spans="1:8" ht="16.5" customHeight="1" x14ac:dyDescent="0.3">
      <c r="A144" s="60" t="s">
        <v>67</v>
      </c>
      <c r="B144" s="30"/>
      <c r="C144" s="60" t="s">
        <v>68</v>
      </c>
      <c r="D144" s="60"/>
      <c r="E144" s="60" t="s">
        <v>69</v>
      </c>
      <c r="F144" s="60"/>
      <c r="G144" s="52"/>
      <c r="H144" s="30"/>
    </row>
    <row r="145" spans="1:8" s="71" customFormat="1" ht="16.5" customHeight="1" x14ac:dyDescent="0.3">
      <c r="A145" s="68" t="s">
        <v>71</v>
      </c>
      <c r="B145" s="69"/>
      <c r="C145" s="68" t="s">
        <v>72</v>
      </c>
      <c r="D145" s="68"/>
      <c r="E145" s="68" t="s">
        <v>73</v>
      </c>
      <c r="F145" s="68"/>
      <c r="G145" s="70"/>
      <c r="H145" s="69"/>
    </row>
    <row r="146" spans="1:8" ht="17.25" customHeight="1" x14ac:dyDescent="0.3">
      <c r="A146" s="61"/>
      <c r="B146" s="63"/>
      <c r="C146" s="61"/>
      <c r="D146" s="30"/>
      <c r="E146" s="61"/>
      <c r="F146" s="30"/>
      <c r="G146" s="52"/>
      <c r="H146" s="30"/>
    </row>
    <row r="147" spans="1:8" x14ac:dyDescent="0.25">
      <c r="A147" s="30"/>
      <c r="B147" s="30"/>
      <c r="C147" s="30"/>
      <c r="D147" s="30"/>
      <c r="E147" s="30"/>
      <c r="F147" s="30"/>
      <c r="G147" s="30"/>
      <c r="H147" s="30"/>
    </row>
    <row r="148" spans="1:8" x14ac:dyDescent="0.25">
      <c r="A148" s="30"/>
      <c r="B148" s="30"/>
      <c r="C148" s="30"/>
      <c r="D148" s="30"/>
      <c r="E148" s="30"/>
      <c r="F148" s="30"/>
      <c r="G148" s="30"/>
      <c r="H148" s="30"/>
    </row>
    <row r="149" spans="1:8" x14ac:dyDescent="0.25">
      <c r="A149" s="30"/>
      <c r="B149" s="30"/>
      <c r="C149" s="30"/>
      <c r="D149" s="30"/>
      <c r="E149" s="30"/>
      <c r="F149" s="30"/>
      <c r="G149" s="30"/>
      <c r="H149" s="30"/>
    </row>
    <row r="150" spans="1:8" x14ac:dyDescent="0.25">
      <c r="A150" s="30"/>
      <c r="B150" s="30"/>
      <c r="C150" s="30"/>
      <c r="D150" s="30"/>
      <c r="E150" s="30"/>
      <c r="F150" s="30"/>
      <c r="G150" s="30"/>
      <c r="H150" s="30"/>
    </row>
  </sheetData>
  <sheetProtection formatCells="0" formatColumns="0" formatRows="0" insertColumns="0" insertRows="0" insertHyperlinks="0" deleteColumns="0" deleteRows="0" sort="0" autoFilter="0" pivotTables="0"/>
  <mergeCells count="71">
    <mergeCell ref="C125:D125"/>
    <mergeCell ref="E125:F125"/>
    <mergeCell ref="A130:C130"/>
    <mergeCell ref="A137:B137"/>
    <mergeCell ref="A138:B138"/>
    <mergeCell ref="A131:B131"/>
    <mergeCell ref="A132:B132"/>
    <mergeCell ref="A133:B133"/>
    <mergeCell ref="A134:B134"/>
    <mergeCell ref="A135:B135"/>
    <mergeCell ref="A136:B136"/>
    <mergeCell ref="A123:B123"/>
    <mergeCell ref="C123:D123"/>
    <mergeCell ref="E123:F123"/>
    <mergeCell ref="A124:B124"/>
    <mergeCell ref="C124:D124"/>
    <mergeCell ref="E124:F124"/>
    <mergeCell ref="A121:B121"/>
    <mergeCell ref="C121:D121"/>
    <mergeCell ref="E121:F121"/>
    <mergeCell ref="A122:B122"/>
    <mergeCell ref="C122:D122"/>
    <mergeCell ref="E122:F122"/>
    <mergeCell ref="A119:B119"/>
    <mergeCell ref="C119:D119"/>
    <mergeCell ref="E119:F119"/>
    <mergeCell ref="A120:B120"/>
    <mergeCell ref="C120:D120"/>
    <mergeCell ref="E120:F120"/>
    <mergeCell ref="A93:B93"/>
    <mergeCell ref="C93:D93"/>
    <mergeCell ref="E93:F93"/>
    <mergeCell ref="C94:D94"/>
    <mergeCell ref="E94:F94"/>
    <mergeCell ref="A91:B91"/>
    <mergeCell ref="C91:D91"/>
    <mergeCell ref="E91:F91"/>
    <mergeCell ref="A92:B92"/>
    <mergeCell ref="C92:D92"/>
    <mergeCell ref="E92:F92"/>
    <mergeCell ref="A89:B89"/>
    <mergeCell ref="C89:D89"/>
    <mergeCell ref="E89:F89"/>
    <mergeCell ref="A90:B90"/>
    <mergeCell ref="C90:D90"/>
    <mergeCell ref="E90:F90"/>
    <mergeCell ref="A88:B88"/>
    <mergeCell ref="C88:D88"/>
    <mergeCell ref="E88:F88"/>
    <mergeCell ref="A60:B60"/>
    <mergeCell ref="C60:D60"/>
    <mergeCell ref="E60:F60"/>
    <mergeCell ref="C61:D61"/>
    <mergeCell ref="E61:F61"/>
    <mergeCell ref="A58:B58"/>
    <mergeCell ref="C58:D58"/>
    <mergeCell ref="E58:F58"/>
    <mergeCell ref="A59:B59"/>
    <mergeCell ref="C59:D59"/>
    <mergeCell ref="E59:F59"/>
    <mergeCell ref="A56:B56"/>
    <mergeCell ref="C56:D56"/>
    <mergeCell ref="E56:F56"/>
    <mergeCell ref="A57:B57"/>
    <mergeCell ref="C57:D57"/>
    <mergeCell ref="E57:F57"/>
    <mergeCell ref="A26:B26"/>
    <mergeCell ref="C26:D26"/>
    <mergeCell ref="A55:B55"/>
    <mergeCell ref="C55:D55"/>
    <mergeCell ref="E55:F55"/>
  </mergeCells>
  <pageMargins left="0.7" right="0.7" top="0.75" bottom="0.75" header="0.3" footer="0.3"/>
  <pageSetup scale="51" orientation="portrait" r:id="rId1"/>
  <headerFooter>
    <oddFooter>&amp;L&amp;B NDQA201509315 / Microbial Assay / Download 1  /  Analyst - Eric Ngamau /  Date 14-04-2016 &amp;RPage &amp;P of &amp;N</oddFooter>
  </headerFooter>
  <rowBreaks count="1" manualBreakCount="1">
    <brk id="80" max="6" man="1"/>
  </rowBreaks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NDQD201509315</vt:lpstr>
      <vt:lpstr>NDQD201509315!Print_Area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2016-04-15T07:07:36Z</cp:lastPrinted>
  <dcterms:created xsi:type="dcterms:W3CDTF">2003-03-12T11:08:53Z</dcterms:created>
  <dcterms:modified xsi:type="dcterms:W3CDTF">2016-04-18T13:41:19Z</dcterms:modified>
</cp:coreProperties>
</file>