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F63" i="1"/>
  <c r="B26"/>
  <c r="B32"/>
  <c r="F55" i="2" l="1"/>
  <c r="F51"/>
  <c r="F49"/>
  <c r="D47"/>
  <c r="E47" s="1"/>
  <c r="F47" s="1"/>
  <c r="F46"/>
  <c r="F48" s="1"/>
  <c r="E46"/>
  <c r="D46"/>
  <c r="B34"/>
  <c r="B16"/>
  <c r="F67" i="1"/>
  <c r="F61"/>
  <c r="F59"/>
  <c r="E59"/>
  <c r="D59"/>
  <c r="D58"/>
  <c r="E58" s="1"/>
  <c r="F58" s="1"/>
  <c r="B38"/>
  <c r="A38" s="1"/>
  <c r="B39" s="1"/>
  <c r="A39" s="1"/>
  <c r="B40" s="1"/>
  <c r="A40" s="1"/>
  <c r="B41" s="1"/>
  <c r="A41" s="1"/>
  <c r="F60" l="1"/>
  <c r="F64" s="1"/>
  <c r="D67" s="1"/>
  <c r="F52" i="2"/>
  <c r="D55" s="1"/>
</calcChain>
</file>

<file path=xl/sharedStrings.xml><?xml version="1.0" encoding="utf-8"?>
<sst xmlns="http://schemas.openxmlformats.org/spreadsheetml/2006/main" count="135" uniqueCount="83">
  <si>
    <t>MICOBIOLOGY NO.</t>
  </si>
  <si>
    <t>BIOL/002/2015</t>
  </si>
  <si>
    <t>DATE RECEIVED</t>
  </si>
  <si>
    <t>2015-11-23 12:54:18</t>
  </si>
  <si>
    <t>Analysis Report</t>
  </si>
  <si>
    <t>Bupivacaine Dihydrochloride Microbial Assay</t>
  </si>
  <si>
    <t>Sample Name:</t>
  </si>
  <si>
    <t>BUPIVACAINE HYDROCHLORIDE IN DEXTROSE INJECTRION USP</t>
  </si>
  <si>
    <t>Lab Ref No:</t>
  </si>
  <si>
    <t>NDQA201509402</t>
  </si>
  <si>
    <t>Active Ingredient:</t>
  </si>
  <si>
    <t>Bupivacaine Dihydrochloride</t>
  </si>
  <si>
    <t>Label Claim:</t>
  </si>
  <si>
    <t>Each  ml contains mg of Bupivacaine Dihydrochloride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</si>
  <si>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</si>
  <si>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</si>
  <si>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</si>
  <si>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</si>
  <si>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</si>
  <si>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</si>
  <si>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</si>
  <si>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</si>
  <si>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</si>
  <si>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</si>
  <si>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</si>
  <si>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</si>
  <si>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</si>
  <si>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</si>
  <si>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</si>
  <si>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</si>
  <si>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</si>
  <si>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</si>
  <si>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</si>
  <si>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</si>
  <si>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</si>
  <si>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</si>
  <si>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</si>
  <si>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</si>
  <si>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</si>
  <si>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</si>
  <si>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</si>
  <si>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</si>
  <si>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</si>
  <si>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</si>
  <si>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</si>
  <si>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</si>
  <si>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</si>
  <si>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</si>
  <si>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</si>
  <si>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</si>
  <si>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</si>
  <si>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</si>
  <si>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</si>
  <si>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</si>
  <si>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</si>
  <si>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</si>
  <si>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</si>
  <si>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</si>
  <si>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</si>
  <si>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</si>
  <si>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</si>
  <si>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</si>
  <si>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</si>
  <si>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</si>
  <si>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</si>
  <si>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</si>
  <si>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</si>
  <si>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</si>
  <si>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</si>
  <si>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</si>
  <si>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</si>
  <si>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</si>
  <si>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</si>
  <si>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</si>
  <si>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</si>
  <si>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</si>
  <si>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</si>
  <si>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</si>
  <si>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</si>
  <si>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mg/mL</t>
  </si>
  <si>
    <t>C3</t>
  </si>
  <si>
    <t>C4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</si>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</sst>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F52" sqref="F52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1.8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5</v>
      </c>
      <c r="C24" s="18" t="s">
        <v>79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1800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74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75</v>
      </c>
      <c r="C31" s="127">
        <v>-0.999</v>
      </c>
      <c r="D31" s="128"/>
      <c r="E31" s="115">
        <v>0.998</v>
      </c>
      <c r="F31" s="116"/>
      <c r="G31" s="9"/>
    </row>
    <row r="32" spans="1:7" ht="20.100000000000001" customHeight="1">
      <c r="A32" s="97" t="s">
        <v>36</v>
      </c>
      <c r="B32" s="100">
        <f>6000/8</f>
        <v>750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750</v>
      </c>
      <c r="C38" s="93">
        <v>200</v>
      </c>
      <c r="D38" s="93">
        <v>3000</v>
      </c>
      <c r="E38" s="102">
        <v>300</v>
      </c>
      <c r="F38" s="112">
        <v>3000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76</v>
      </c>
      <c r="C45" s="87" t="s">
        <v>42</v>
      </c>
      <c r="D45" s="95" t="s">
        <v>77</v>
      </c>
      <c r="E45" s="87" t="s">
        <v>45</v>
      </c>
      <c r="F45" s="95" t="s">
        <v>78</v>
      </c>
    </row>
    <row r="46" spans="1:9" s="85" customFormat="1">
      <c r="A46" s="103">
        <v>100</v>
      </c>
      <c r="B46" s="111">
        <v>3900</v>
      </c>
      <c r="C46" s="103">
        <v>100</v>
      </c>
      <c r="D46" s="111">
        <v>3900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6.17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-0.186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80</v>
      </c>
      <c r="B58" s="59">
        <v>50</v>
      </c>
      <c r="C58" s="60">
        <v>5011</v>
      </c>
      <c r="D58" s="61">
        <f>LN(C58)</f>
        <v>8.5193907749597244</v>
      </c>
      <c r="E58" s="61">
        <f>(D58-$B$53)/$B$54</f>
        <v>-12.631133198708197</v>
      </c>
      <c r="F58" s="62">
        <f>EXP(E58)</f>
        <v>3.2686509924511139E-6</v>
      </c>
      <c r="G58" s="63"/>
      <c r="H58" s="63"/>
      <c r="I58" s="63"/>
    </row>
    <row r="59" spans="1:9" s="64" customFormat="1" ht="27" customHeight="1">
      <c r="A59" s="65" t="s">
        <v>81</v>
      </c>
      <c r="B59" s="66">
        <v>50</v>
      </c>
      <c r="C59" s="67">
        <v>5418</v>
      </c>
      <c r="D59" s="68">
        <f>LN(C59)</f>
        <v>8.5974820226450408</v>
      </c>
      <c r="E59" s="68">
        <f>(D59-$B$53)/$B$54</f>
        <v>-13.050978616371188</v>
      </c>
      <c r="F59" s="69">
        <f>EXP(E59)</f>
        <v>2.1479887551344474E-6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58</v>
      </c>
      <c r="E60" s="117"/>
      <c r="F60" s="70">
        <f>AVERAGE(F58:F59)</f>
        <v>2.7083198737927809E-6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5.519080639427075E-2</v>
      </c>
      <c r="G61" s="9"/>
      <c r="H61" s="9"/>
    </row>
    <row r="62" spans="1:9" ht="26.25" customHeight="1">
      <c r="A62" s="8"/>
      <c r="B62" s="45"/>
      <c r="C62" s="8"/>
      <c r="D62" s="117" t="s">
        <v>60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(A46+B46)/A46*(C46+D46)/C46</f>
        <v>1600</v>
      </c>
      <c r="G63" s="9"/>
      <c r="H63" s="9"/>
    </row>
    <row r="64" spans="1:9" ht="25.5" customHeight="1">
      <c r="E64" s="71" t="s">
        <v>62</v>
      </c>
      <c r="F64" s="75">
        <f>F63*F60</f>
        <v>4.3333117980684493E-3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0">
        <f>F64/B24</f>
        <v>8.6666235961368988E-4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82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NDQA201509402 / Bacterial Endotoxin / Download 2  /  Analyst - Eric Ngamau /  Date 21-01-2016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2016-01-21T12:03:20Z</dcterms:modified>
</cp:coreProperties>
</file>