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1'!$A$1:$I$65</definedName>
  </definedNames>
  <calcPr calcId="145621"/>
</workbook>
</file>

<file path=xl/calcChain.xml><?xml version="1.0" encoding="utf-8"?>
<calcChain xmlns="http://schemas.openxmlformats.org/spreadsheetml/2006/main">
  <c r="I56" i="3" l="1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F54" i="3"/>
  <c r="G54" i="3" s="1"/>
  <c r="H54" i="3" s="1"/>
  <c r="I54" i="3" s="1"/>
  <c r="F52" i="3"/>
  <c r="G52" i="3" s="1"/>
  <c r="F53" i="3"/>
  <c r="G53" i="3" s="1"/>
  <c r="H53" i="3" s="1"/>
  <c r="I53" i="3" s="1"/>
  <c r="G58" i="3" l="1"/>
  <c r="G56" i="3"/>
  <c r="H52" i="3"/>
  <c r="I52" i="3" l="1"/>
  <c r="H58" i="3"/>
  <c r="H56" i="3"/>
  <c r="H57" i="3" s="1"/>
  <c r="I57" i="3" l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<sst xmlns="http://schemas.openxmlformats.org/spreadsheetml/2006/main" count="68" uniqueCount="57">
  <si>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</si>
  <si>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</si>
  <si>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</si>
  <si>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</si>
  <si>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</si>
  <si>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</si>
  <si>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</si>
  <si>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</si>
  <si>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</si>
  <si>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</si>
  <si>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</si>
  <si>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</si>
  <si>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</si>
  <si>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</si>
  <si>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</si>
  <si>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</si>
  <si>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</si>
  <si>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</si>
  <si>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</si>
  <si>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</si>
  <si>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</si>
  <si>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</si>
  <si>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</si>
  <si>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</si>
  <si>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</si>
  <si>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</si>
  <si>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</si>
  <si>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</si>
  <si>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</si>
  <si>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</si>
  <si>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</si>
  <si>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</si>
  <si>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</si>
  <si>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</si>
  <si>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</si>
  <si>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</si>
  <si>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</si>
  <si>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</si>
  <si>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</si>
  <si>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</si>
  <si>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</si>
  <si>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</si>
  <si>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</si>
  <si>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</si>
  <si>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</si>
  <si>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</si>
  <si>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</si>
  <si>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</si>
  <si>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</si>
  <si>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</si>
  <si>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</si>
  <si>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</si>
  <si>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</si>
  <si>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</si>
  <si>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</si>
  <si>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Standardisation of 0.1M Perchloric Acid</t>
  </si>
  <si>
    <t>NDQA201511467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</si>
</sst>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7" zoomScale="75" zoomScaleNormal="75" zoomScalePageLayoutView="75" workbookViewId="0">
      <selection activeCell="F27" sqref="F27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8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9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10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11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12</v>
      </c>
      <c r="B18" s="41" t="s">
        <v>50</v>
      </c>
      <c r="C18" s="41"/>
      <c r="D18" s="41"/>
      <c r="E18" s="41"/>
    </row>
    <row r="19" spans="1:14" ht="18" x14ac:dyDescent="0.3">
      <c r="A19" s="11" t="s">
        <v>13</v>
      </c>
      <c r="B19" s="42" t="s">
        <v>56</v>
      </c>
      <c r="C19" s="131">
        <v>22</v>
      </c>
    </row>
    <row r="20" spans="1:14" ht="18" x14ac:dyDescent="0.3">
      <c r="A20" s="11" t="s">
        <v>14</v>
      </c>
      <c r="B20" s="42" t="s">
        <v>51</v>
      </c>
    </row>
    <row r="21" spans="1:14" ht="18" x14ac:dyDescent="0.35">
      <c r="A21" s="11" t="s">
        <v>15</v>
      </c>
      <c r="B21" s="12" t="s">
        <v>52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16</v>
      </c>
      <c r="B22" s="43">
        <v>42496</v>
      </c>
    </row>
    <row r="23" spans="1:14" ht="18" x14ac:dyDescent="0.3">
      <c r="A23" s="11" t="s">
        <v>17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18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19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20</v>
      </c>
      <c r="B30" s="59">
        <v>1</v>
      </c>
      <c r="C30" s="60" t="s">
        <v>21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22</v>
      </c>
      <c r="B33" s="24" t="s">
        <v>23</v>
      </c>
      <c r="C33" s="68" t="s">
        <v>24</v>
      </c>
      <c r="D33" s="24" t="s">
        <v>25</v>
      </c>
      <c r="E33" s="72" t="s">
        <v>26</v>
      </c>
      <c r="F33" s="76" t="s">
        <v>27</v>
      </c>
      <c r="G33" s="24" t="s">
        <v>28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29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30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31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32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33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34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35</v>
      </c>
    </row>
    <row r="44" spans="1:14" ht="18" x14ac:dyDescent="0.3">
      <c r="A44" s="15" t="s">
        <v>36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45</v>
      </c>
      <c r="B46" s="145">
        <v>2</v>
      </c>
      <c r="C46" s="10" t="s">
        <v>46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47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37</v>
      </c>
      <c r="H50" s="152"/>
      <c r="J50" s="118"/>
    </row>
    <row r="51" spans="1:10" ht="19.5" customHeight="1" x14ac:dyDescent="0.3">
      <c r="A51" s="77" t="s">
        <v>38</v>
      </c>
      <c r="B51" s="24" t="s">
        <v>48</v>
      </c>
      <c r="C51" s="24" t="s">
        <v>39</v>
      </c>
      <c r="D51" s="24" t="s">
        <v>40</v>
      </c>
      <c r="E51" s="24" t="s">
        <v>41</v>
      </c>
      <c r="F51" s="92" t="s">
        <v>42</v>
      </c>
      <c r="G51" s="24" t="s">
        <v>43</v>
      </c>
      <c r="H51" s="24" t="s">
        <v>49</v>
      </c>
      <c r="I51" s="144" t="s">
        <v>44</v>
      </c>
      <c r="J51" s="78"/>
    </row>
    <row r="52" spans="1:10" ht="26.25" customHeight="1" x14ac:dyDescent="0.45">
      <c r="A52" s="79" t="s">
        <v>29</v>
      </c>
      <c r="B52" s="82">
        <v>1</v>
      </c>
      <c r="C52" s="136">
        <v>15</v>
      </c>
      <c r="D52" s="86">
        <v>0</v>
      </c>
      <c r="E52" s="139">
        <f>IF(ISBLANK(B52),"-",C52-$D$56)</f>
        <v>15</v>
      </c>
      <c r="F52" s="95">
        <f>IF(ISBLANK(B52), "-",E52*$G$38)</f>
        <v>15.018469392936268</v>
      </c>
      <c r="G52" s="113">
        <f>IF(ISBLANK(B52),"-",F52*$B$48)</f>
        <v>298.41698683764366</v>
      </c>
      <c r="H52" s="94">
        <f>IF(ISBLANK(B52),"-",G52*$B$46/B52)</f>
        <v>596.83397367528733</v>
      </c>
      <c r="I52" s="124">
        <f>IF(ISBLANK(B52),"-",H52/$D$46)</f>
        <v>0.99472328945881217</v>
      </c>
      <c r="J52" s="119"/>
    </row>
    <row r="53" spans="1:10" ht="26.25" customHeight="1" x14ac:dyDescent="0.45">
      <c r="A53" s="80" t="s">
        <v>30</v>
      </c>
      <c r="B53" s="83">
        <v>1</v>
      </c>
      <c r="C53" s="137">
        <v>15</v>
      </c>
      <c r="D53" s="87">
        <v>0</v>
      </c>
      <c r="E53" s="140">
        <f>IF(ISBLANK(B53),"-",C53-$D$56)</f>
        <v>15</v>
      </c>
      <c r="F53" s="96">
        <f>IF(ISBLANK(B53), "-",E53*$G$38)</f>
        <v>15.018469392936268</v>
      </c>
      <c r="G53" s="114">
        <f>IF(ISBLANK(B53),"-",F53*$B$48)</f>
        <v>298.41698683764366</v>
      </c>
      <c r="H53" s="117">
        <f>IF(ISBLANK(B53),"-",G53*$B$46/B53)</f>
        <v>596.83397367528733</v>
      </c>
      <c r="I53" s="125">
        <f>IF(ISBLANK(B53),"-",H53/$D$46)</f>
        <v>0.99472328945881217</v>
      </c>
      <c r="J53" s="119"/>
    </row>
    <row r="54" spans="1:10" ht="26.25" customHeight="1" x14ac:dyDescent="0.45">
      <c r="A54" s="80" t="s">
        <v>31</v>
      </c>
      <c r="B54" s="83">
        <v>1</v>
      </c>
      <c r="C54" s="137">
        <v>15.1</v>
      </c>
      <c r="D54" s="87">
        <v>0</v>
      </c>
      <c r="E54" s="140">
        <f>IF(ISBLANK(B54),"-",C54-$D$56)</f>
        <v>15.1</v>
      </c>
      <c r="F54" s="96">
        <f>IF(ISBLANK(B54), "-",E54*$G$38)</f>
        <v>15.118592522222508</v>
      </c>
      <c r="G54" s="114">
        <f>IF(ISBLANK(B54),"-",F54*$B$48)</f>
        <v>300.40643341656124</v>
      </c>
      <c r="H54" s="117">
        <f>IF(ISBLANK(B54),"-",G54*$B$46/B54)</f>
        <v>600.81286683312248</v>
      </c>
      <c r="I54" s="125">
        <f>IF(ISBLANK(B54),"-",H54/$D$46)</f>
        <v>1.0013547780552041</v>
      </c>
      <c r="J54" s="119"/>
    </row>
    <row r="55" spans="1:10" ht="27" customHeight="1" x14ac:dyDescent="0.45">
      <c r="A55" s="81" t="s">
        <v>32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33</v>
      </c>
      <c r="D56" s="85">
        <f>AVERAGE(D52:D55)</f>
        <v>0</v>
      </c>
      <c r="F56" s="52" t="s">
        <v>33</v>
      </c>
      <c r="G56" s="93">
        <f>AVERAGE(G52:G55)</f>
        <v>299.08013569728286</v>
      </c>
      <c r="H56" s="141">
        <f>AVERAGE(H52:H55)</f>
        <v>598.16027139456571</v>
      </c>
      <c r="I56" s="126">
        <f>AVERAGE(I52:I55)</f>
        <v>0.99693378565760948</v>
      </c>
      <c r="J56" s="121"/>
    </row>
    <row r="57" spans="1:10" ht="26.25" customHeight="1" x14ac:dyDescent="0.5">
      <c r="C57" s="53" t="s">
        <v>34</v>
      </c>
      <c r="D57" s="54" t="str">
        <f>IF(D56=0,"-",STDEV(D52:D55)/D56)</f>
        <v>-</v>
      </c>
      <c r="F57" s="53" t="s">
        <v>34</v>
      </c>
      <c r="G57" s="116"/>
      <c r="H57" s="142">
        <f>STDEV(H52:H55)/H56</f>
        <v>3.8404674225473137E-3</v>
      </c>
      <c r="I57" s="90">
        <f>STDEV(I52:I55)/I56</f>
        <v>3.8404674225473263E-3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54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2016-05-18T11:03:58Z</cp:lastPrinted>
  <dcterms:created xsi:type="dcterms:W3CDTF">2005-07-05T10:19:27Z</dcterms:created>
  <dcterms:modified xsi:type="dcterms:W3CDTF">2016-05-30T15:51:07Z</dcterms:modified>
</cp:coreProperties>
</file>