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</sheets>
  <definedNames>
    <definedName name="_xlnm.Print_Area" localSheetId="0">component!$A$4:$F$74</definedName>
  </definedNames>
  <calcPr calcId="125725"/>
  <fileRecoveryPr repairLoad="1"/>
</workbook>
</file>

<file path=xl/calcChain.xml><?xml version="1.0" encoding="utf-8"?>
<calcChain xmlns="http://schemas.openxmlformats.org/spreadsheetml/2006/main">
  <c r="D66" i="1"/>
  <c r="F62"/>
  <c r="E30"/>
  <c r="B31"/>
  <c r="B25"/>
  <c r="F66"/>
  <c r="F60"/>
  <c r="D58"/>
  <c r="E58" s="1"/>
  <c r="F58" s="1"/>
  <c r="D57"/>
  <c r="E57" s="1"/>
  <c r="F57" s="1"/>
  <c r="B37"/>
  <c r="A37" s="1"/>
  <c r="B38" s="1"/>
  <c r="A38" s="1"/>
  <c r="B39" s="1"/>
  <c r="A39" s="1"/>
  <c r="B40" s="1"/>
  <c r="A40" s="1"/>
  <c r="F59" l="1"/>
  <c r="F63" s="1"/>
</calcChain>
</file>

<file path=xl/sharedStrings.xml><?xml version="1.0" encoding="utf-8"?>
<sst xmlns="http://schemas.openxmlformats.org/spreadsheetml/2006/main" count="79" uniqueCount="76">
  <si>
    <t>MICOBIOLOGY NO.</t>
  </si>
  <si>
    <t>BIOL/002/2015</t>
  </si>
  <si>
    <t>DATE RECEIVED</t>
  </si>
  <si>
    <t>2015-11-18 14:19:14</t>
  </si>
  <si>
    <t>Analysis Report</t>
  </si>
  <si>
    <t>Quinine Dihydrochloride Microbial Assay</t>
  </si>
  <si>
    <t>Sample Name:</t>
  </si>
  <si>
    <t>Sterile Quinine Dihydrochloride Concentrate BP</t>
  </si>
  <si>
    <t>Lab Ref No:</t>
  </si>
  <si>
    <t>NDQA201511467</t>
  </si>
  <si>
    <t>Active Ingredient:</t>
  </si>
  <si>
    <t>Quinine Dihydrochloride</t>
  </si>
  <si>
    <t>Label Claim:</t>
  </si>
  <si>
    <t>Date Test Set:</t>
  </si>
  <si>
    <t>24/11/2015</t>
  </si>
  <si>
    <t>Date of Results:</t>
  </si>
  <si>
    <t>25/11/2015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</si>
  <si>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</si>
  <si>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</si>
  <si>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</si>
  <si>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</si>
  <si>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</si>
  <si>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mL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</si>
  <si>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</si>
  <si>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</si>
  <si>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</si>
  <si>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</si>
  <si>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</si>
  <si>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</si>
  <si>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</si>
  <si>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</si>
  <si>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</si>
  <si>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</si>
  <si>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</si>
  <si>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</si>
  <si>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</si>
  <si>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</si>
  <si>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</si>
  <si>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</si>
  <si>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</si>
  <si>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</si>
  <si>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</si>
  <si>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</si>
  <si>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</si>
  <si>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</si>
  <si>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</si>
  <si>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</si>
  <si>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</si>
  <si>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</si>
  <si>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</si>
  <si>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</si>
  <si>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</si>
  <si>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</si>
  <si>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</si>
  <si>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</si>
  <si>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</si>
  <si>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</si>
  <si>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</si>
  <si>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</si>
  <si>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</si>
  <si>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</si>
  <si>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</si>
  <si>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</si>
  <si>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</si>
  <si>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</si>
  <si>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</si>
  <si>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EU/vial</t>
  </si>
  <si>
    <t>Sample  vol:</t>
  </si>
  <si>
    <t>8000 EU / vial</t>
  </si>
  <si>
    <t>8.0mL</t>
  </si>
  <si>
    <t>Diluent Vol1 (µL)</t>
  </si>
  <si>
    <t>Diluent Vol2 (µL)</t>
  </si>
  <si>
    <t>B3</t>
  </si>
  <si>
    <t>B4</t>
  </si>
  <si>
    <t>ERIC, DUNCAN, SHADRACK</t>
  </si>
  <si>
    <t>Each  ml is Apyrogenic</t>
  </si>
</sst>
</file>

<file path=xl/styles.xml><?xml version="1.0" encoding="utf-8"?>
<styleSheet xmlns="http://schemas.openxmlformats.org/spreadsheetml/2006/main">
  <numFmts count="11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167" fontId="4" fillId="2" borderId="9" xfId="0" applyNumberFormat="1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165" fontId="1" fillId="2" borderId="15" xfId="0" applyNumberFormat="1" applyFont="1" applyFill="1" applyBorder="1" applyAlignment="1">
      <alignment horizontal="center" vertical="top"/>
    </xf>
    <xf numFmtId="2" fontId="1" fillId="2" borderId="15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2" fillId="2" borderId="20" xfId="0" applyFont="1" applyFill="1" applyBorder="1"/>
    <xf numFmtId="166" fontId="1" fillId="2" borderId="21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2" borderId="19" xfId="0" applyNumberFormat="1" applyFont="1" applyFill="1" applyBorder="1" applyAlignment="1">
      <alignment horizontal="center"/>
    </xf>
    <xf numFmtId="2" fontId="1" fillId="2" borderId="18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2" fontId="1" fillId="2" borderId="19" xfId="0" applyNumberFormat="1" applyFont="1" applyFill="1" applyBorder="1" applyAlignment="1">
      <alignment horizontal="center"/>
    </xf>
    <xf numFmtId="166" fontId="1" fillId="2" borderId="18" xfId="0" applyNumberFormat="1" applyFont="1" applyFill="1" applyBorder="1" applyAlignment="1">
      <alignment horizontal="center"/>
    </xf>
    <xf numFmtId="166" fontId="1" fillId="2" borderId="19" xfId="0" applyNumberFormat="1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2" fontId="4" fillId="2" borderId="18" xfId="0" applyNumberFormat="1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1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66" fontId="1" fillId="2" borderId="29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1" fontId="7" fillId="2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topLeftCell="A40" zoomScale="80" zoomScaleNormal="85" workbookViewId="0">
      <selection activeCell="C18" sqref="C18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0" t="s">
        <v>75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350</v>
      </c>
      <c r="C23" s="65" t="s">
        <v>66</v>
      </c>
      <c r="D23" s="14"/>
      <c r="E23" s="15"/>
    </row>
    <row r="24" spans="1:7" s="9" customFormat="1" ht="16.5" customHeight="1">
      <c r="A24" s="16" t="s">
        <v>67</v>
      </c>
      <c r="B24" s="17">
        <v>2</v>
      </c>
      <c r="C24" s="13" t="s">
        <v>22</v>
      </c>
      <c r="D24" s="14"/>
      <c r="E24" s="15"/>
    </row>
    <row r="25" spans="1:7" s="9" customFormat="1" ht="18.75" customHeight="1">
      <c r="A25" s="19" t="s">
        <v>23</v>
      </c>
      <c r="B25" s="20">
        <f>B23/B24/B22</f>
        <v>35000</v>
      </c>
      <c r="C25" s="18"/>
      <c r="D25" s="14"/>
      <c r="E25" s="15"/>
    </row>
    <row r="26" spans="1:7" s="9" customFormat="1" ht="19.5" customHeight="1">
      <c r="A26" s="14" t="s">
        <v>24</v>
      </c>
      <c r="B26" s="21"/>
    </row>
    <row r="27" spans="1:7" s="9" customFormat="1" ht="19.5" customHeight="1">
      <c r="A27" s="14"/>
      <c r="B27" s="21"/>
    </row>
    <row r="28" spans="1:7" ht="20.100000000000001" customHeight="1">
      <c r="A28" s="111" t="s">
        <v>25</v>
      </c>
      <c r="B28" s="112"/>
      <c r="C28" s="113" t="s">
        <v>26</v>
      </c>
      <c r="D28" s="113"/>
      <c r="E28" s="113"/>
      <c r="F28" s="114"/>
    </row>
    <row r="29" spans="1:7" ht="20.100000000000001" customHeight="1">
      <c r="A29" s="23" t="s">
        <v>27</v>
      </c>
      <c r="B29" s="90" t="s">
        <v>68</v>
      </c>
      <c r="C29" s="115" t="s">
        <v>28</v>
      </c>
      <c r="D29" s="116"/>
      <c r="E29" s="116" t="s">
        <v>29</v>
      </c>
      <c r="F29" s="117"/>
    </row>
    <row r="30" spans="1:7" ht="20.100000000000001" customHeight="1">
      <c r="A30" s="24" t="s">
        <v>30</v>
      </c>
      <c r="B30" s="105" t="s">
        <v>69</v>
      </c>
      <c r="C30" s="118">
        <v>0.99099999999999999</v>
      </c>
      <c r="D30" s="119"/>
      <c r="E30" s="106">
        <f>POWER(C30,2)</f>
        <v>0.98208099999999998</v>
      </c>
      <c r="F30" s="107"/>
      <c r="G30" s="9"/>
    </row>
    <row r="31" spans="1:7" ht="20.100000000000001" customHeight="1">
      <c r="A31" s="88" t="s">
        <v>31</v>
      </c>
      <c r="B31" s="91">
        <f>8000/8</f>
        <v>1000</v>
      </c>
      <c r="C31" s="87"/>
      <c r="D31" s="87"/>
      <c r="E31" s="88"/>
      <c r="F31" s="89"/>
      <c r="G31" s="9"/>
    </row>
    <row r="32" spans="1:7" ht="20.100000000000001" customHeight="1">
      <c r="C32" s="25"/>
      <c r="D32" s="25"/>
      <c r="E32" s="54"/>
      <c r="F32" s="54"/>
      <c r="G32" s="9"/>
    </row>
    <row r="33" spans="1:9" ht="20.100000000000001" customHeight="1">
      <c r="A33" s="54"/>
      <c r="B33" s="28"/>
      <c r="C33" s="25"/>
      <c r="D33" s="25"/>
      <c r="E33" s="54"/>
      <c r="F33" s="54"/>
      <c r="G33" s="9"/>
    </row>
    <row r="34" spans="1:9" ht="20.100000000000001" customHeight="1">
      <c r="A34" s="109" t="s">
        <v>32</v>
      </c>
      <c r="B34" s="109"/>
      <c r="C34" s="109"/>
      <c r="D34" s="109"/>
      <c r="E34" s="109"/>
      <c r="F34" s="109"/>
      <c r="G34" s="9"/>
    </row>
    <row r="35" spans="1:9" ht="20.100000000000001" customHeight="1">
      <c r="A35" s="101"/>
      <c r="B35" s="101"/>
      <c r="C35" s="101"/>
      <c r="D35" s="101"/>
      <c r="E35" s="101"/>
      <c r="F35" s="101"/>
      <c r="G35" s="9"/>
    </row>
    <row r="36" spans="1:9" s="77" customFormat="1" ht="16.5" customHeight="1">
      <c r="A36" s="78" t="s">
        <v>33</v>
      </c>
      <c r="B36" s="78" t="s">
        <v>34</v>
      </c>
      <c r="C36" s="78" t="s">
        <v>35</v>
      </c>
      <c r="D36" s="78" t="s">
        <v>36</v>
      </c>
      <c r="E36" s="78" t="s">
        <v>37</v>
      </c>
      <c r="F36" s="104" t="s">
        <v>38</v>
      </c>
    </row>
    <row r="37" spans="1:9" s="76" customFormat="1">
      <c r="A37" s="96">
        <f>B37*C37/(D37)*E37/F37</f>
        <v>5</v>
      </c>
      <c r="B37" s="98">
        <f>B31</f>
        <v>1000</v>
      </c>
      <c r="C37" s="84">
        <v>100</v>
      </c>
      <c r="D37" s="84">
        <v>2000</v>
      </c>
      <c r="E37" s="93">
        <v>200</v>
      </c>
      <c r="F37" s="103">
        <v>2000</v>
      </c>
    </row>
    <row r="38" spans="1:9" s="76" customFormat="1">
      <c r="A38" s="96">
        <f>B38*C38/D38</f>
        <v>0.5</v>
      </c>
      <c r="B38" s="92">
        <f>A37</f>
        <v>5</v>
      </c>
      <c r="C38" s="84">
        <v>300</v>
      </c>
      <c r="D38" s="84">
        <v>3000</v>
      </c>
      <c r="E38" s="84"/>
      <c r="F38" s="82"/>
    </row>
    <row r="39" spans="1:9" s="76" customFormat="1">
      <c r="A39" s="96">
        <f>B39*C39/D39</f>
        <v>0.05</v>
      </c>
      <c r="B39" s="92">
        <f>A38</f>
        <v>0.5</v>
      </c>
      <c r="C39" s="84">
        <v>200</v>
      </c>
      <c r="D39" s="84">
        <v>2000</v>
      </c>
      <c r="E39" s="84"/>
      <c r="F39" s="82"/>
    </row>
    <row r="40" spans="1:9" s="76" customFormat="1">
      <c r="A40" s="97">
        <f>B40*C40/D40</f>
        <v>5.0000000000000001E-3</v>
      </c>
      <c r="B40" s="95">
        <f>A39</f>
        <v>0.05</v>
      </c>
      <c r="C40" s="85">
        <v>200</v>
      </c>
      <c r="D40" s="85">
        <v>2000</v>
      </c>
      <c r="E40" s="85"/>
      <c r="F40" s="83"/>
    </row>
    <row r="41" spans="1:9" s="76" customFormat="1">
      <c r="A41" s="99"/>
      <c r="B41" s="100"/>
      <c r="C41" s="80"/>
      <c r="D41" s="80"/>
      <c r="E41" s="81"/>
      <c r="F41" s="80"/>
    </row>
    <row r="42" spans="1:9" s="76" customFormat="1" ht="16.5" customHeight="1">
      <c r="A42" s="110" t="s">
        <v>39</v>
      </c>
      <c r="B42" s="110"/>
      <c r="C42" s="110"/>
      <c r="D42" s="110"/>
      <c r="E42" s="110"/>
      <c r="F42" s="110"/>
    </row>
    <row r="43" spans="1:9" s="76" customFormat="1">
      <c r="A43" s="99"/>
      <c r="B43" s="100"/>
      <c r="C43" s="80"/>
      <c r="D43" s="80"/>
      <c r="E43" s="81"/>
      <c r="F43" s="80"/>
    </row>
    <row r="44" spans="1:9" s="77" customFormat="1" ht="16.5" customHeight="1">
      <c r="A44" s="78" t="s">
        <v>35</v>
      </c>
      <c r="B44" s="78" t="s">
        <v>70</v>
      </c>
      <c r="C44" s="78" t="s">
        <v>37</v>
      </c>
      <c r="D44" s="86" t="s">
        <v>71</v>
      </c>
      <c r="E44" s="78" t="s">
        <v>40</v>
      </c>
      <c r="F44" s="86" t="s">
        <v>41</v>
      </c>
    </row>
    <row r="45" spans="1:9" s="76" customFormat="1">
      <c r="A45" s="94">
        <v>50</v>
      </c>
      <c r="B45" s="102">
        <v>6950</v>
      </c>
      <c r="C45" s="94">
        <v>50</v>
      </c>
      <c r="D45" s="102">
        <v>6950</v>
      </c>
      <c r="E45" s="85"/>
      <c r="F45" s="83"/>
    </row>
    <row r="46" spans="1:9" ht="15.95" customHeight="1">
      <c r="A46" s="26"/>
      <c r="B46" s="28"/>
      <c r="E46" s="8"/>
      <c r="F46" s="9"/>
      <c r="G46" s="9"/>
      <c r="H46" s="9"/>
      <c r="I46" s="9"/>
    </row>
    <row r="47" spans="1:9" ht="15.95" customHeight="1">
      <c r="A47" s="11" t="s">
        <v>42</v>
      </c>
      <c r="B47" s="29">
        <v>50</v>
      </c>
      <c r="C47" s="8"/>
      <c r="D47" s="9"/>
      <c r="E47" s="9"/>
      <c r="F47" s="8"/>
      <c r="G47" s="9"/>
      <c r="H47" s="9"/>
      <c r="I47" s="9"/>
    </row>
    <row r="48" spans="1:9" ht="15.95" customHeight="1">
      <c r="A48" s="30" t="s">
        <v>43</v>
      </c>
      <c r="B48" s="29">
        <v>50</v>
      </c>
      <c r="C48" s="31"/>
      <c r="D48" s="9"/>
      <c r="E48" s="9"/>
      <c r="F48" s="8"/>
      <c r="G48" s="9"/>
      <c r="H48" s="9"/>
      <c r="I48" s="9"/>
    </row>
    <row r="49" spans="1:9" ht="15.95" customHeight="1">
      <c r="A49" s="30"/>
      <c r="B49" s="29"/>
      <c r="C49" s="79"/>
      <c r="D49" s="9"/>
      <c r="E49" s="9"/>
      <c r="F49" s="8"/>
      <c r="G49" s="9"/>
      <c r="H49" s="9"/>
      <c r="I49" s="9"/>
    </row>
    <row r="50" spans="1:9" ht="18.75" customHeight="1">
      <c r="A50" s="32" t="s">
        <v>17</v>
      </c>
      <c r="B50" s="33" t="s">
        <v>44</v>
      </c>
      <c r="C50" s="2"/>
      <c r="D50" s="8"/>
      <c r="E50" s="34"/>
      <c r="F50" s="35"/>
      <c r="G50" s="9"/>
      <c r="H50" s="9"/>
      <c r="I50" s="9"/>
    </row>
    <row r="51" spans="1:9">
      <c r="A51" s="8"/>
      <c r="B51" s="36"/>
      <c r="C51" s="8"/>
      <c r="D51" s="36"/>
      <c r="E51" s="8"/>
      <c r="F51" s="35"/>
      <c r="G51" s="9"/>
      <c r="H51" s="9"/>
      <c r="I51" s="9"/>
    </row>
    <row r="52" spans="1:9" ht="15.95" customHeight="1">
      <c r="A52" s="8" t="s">
        <v>45</v>
      </c>
      <c r="B52" s="37">
        <v>6.24</v>
      </c>
      <c r="C52" s="8"/>
      <c r="D52" s="38"/>
      <c r="E52" s="39"/>
      <c r="F52" s="35"/>
      <c r="G52" s="9"/>
      <c r="H52" s="9"/>
      <c r="I52" s="9"/>
    </row>
    <row r="53" spans="1:9" ht="15.95" customHeight="1">
      <c r="A53" s="8" t="s">
        <v>46</v>
      </c>
      <c r="B53" s="36">
        <v>-0.154</v>
      </c>
      <c r="C53" s="8"/>
      <c r="D53" s="40"/>
      <c r="E53" s="41"/>
      <c r="F53" s="35"/>
      <c r="G53" s="9"/>
      <c r="H53" s="9"/>
      <c r="I53" s="9"/>
    </row>
    <row r="54" spans="1:9" ht="26.25" customHeight="1">
      <c r="A54" s="8" t="s">
        <v>47</v>
      </c>
      <c r="B54" s="36"/>
      <c r="C54" s="8"/>
      <c r="D54" s="8"/>
      <c r="E54" s="8"/>
      <c r="F54" s="35"/>
      <c r="G54" s="9"/>
      <c r="H54" s="9"/>
      <c r="I54" s="9"/>
    </row>
    <row r="55" spans="1:9" ht="26.25" customHeight="1">
      <c r="A55" s="8"/>
      <c r="D55" s="8"/>
      <c r="E55" s="8"/>
      <c r="F55" s="35"/>
      <c r="G55" s="9"/>
      <c r="H55" s="9"/>
      <c r="I55" s="9"/>
    </row>
    <row r="56" spans="1:9" s="48" customFormat="1" ht="27" customHeight="1">
      <c r="A56" s="42" t="s">
        <v>48</v>
      </c>
      <c r="B56" s="43" t="s">
        <v>49</v>
      </c>
      <c r="C56" s="44" t="s">
        <v>50</v>
      </c>
      <c r="D56" s="45" t="s">
        <v>51</v>
      </c>
      <c r="E56" s="44" t="s">
        <v>52</v>
      </c>
      <c r="F56" s="46" t="s">
        <v>53</v>
      </c>
      <c r="G56" s="47"/>
      <c r="H56" s="47"/>
      <c r="I56" s="47"/>
    </row>
    <row r="57" spans="1:9" s="55" customFormat="1" ht="27" customHeight="1">
      <c r="A57" s="49" t="s">
        <v>72</v>
      </c>
      <c r="B57" s="50">
        <v>50</v>
      </c>
      <c r="C57" s="51">
        <v>4658</v>
      </c>
      <c r="D57" s="52">
        <f>LN(C57)</f>
        <v>8.4463414504442866</v>
      </c>
      <c r="E57" s="52">
        <f>(D57-$B$52)/$B$53</f>
        <v>-14.32689253535251</v>
      </c>
      <c r="F57" s="53">
        <f>EXP(E57)</f>
        <v>5.9966628066824052E-7</v>
      </c>
      <c r="G57" s="54"/>
      <c r="H57" s="54"/>
      <c r="I57" s="54"/>
    </row>
    <row r="58" spans="1:9" s="55" customFormat="1" ht="27" customHeight="1">
      <c r="A58" s="56" t="s">
        <v>73</v>
      </c>
      <c r="B58" s="57">
        <v>50</v>
      </c>
      <c r="C58" s="58">
        <v>4978</v>
      </c>
      <c r="D58" s="59">
        <f>LN(C58)</f>
        <v>8.5127834829275368</v>
      </c>
      <c r="E58" s="59">
        <f>(D58-$B$52)/$B$53</f>
        <v>-14.758334304724263</v>
      </c>
      <c r="F58" s="60">
        <f>EXP(E58)</f>
        <v>3.8952635715371238E-7</v>
      </c>
      <c r="G58" s="54"/>
      <c r="H58" s="54"/>
      <c r="I58" s="54"/>
    </row>
    <row r="59" spans="1:9" ht="26.25" customHeight="1">
      <c r="A59" s="8"/>
      <c r="B59" s="36"/>
      <c r="C59" s="8"/>
      <c r="D59" s="108" t="s">
        <v>54</v>
      </c>
      <c r="E59" s="108"/>
      <c r="F59" s="61">
        <f>AVERAGE(F57:F58)</f>
        <v>4.945963189109764E-7</v>
      </c>
      <c r="G59" s="9"/>
      <c r="H59" s="9"/>
      <c r="I59" s="9"/>
    </row>
    <row r="60" spans="1:9" ht="25.5" customHeight="1">
      <c r="E60" s="62" t="s">
        <v>55</v>
      </c>
      <c r="F60" s="63">
        <f>STDEV(C57:C58)/AVERAGE(C57:C58)</f>
        <v>4.6964335819778998E-2</v>
      </c>
      <c r="G60" s="9"/>
      <c r="H60" s="9"/>
    </row>
    <row r="61" spans="1:9" ht="26.25" customHeight="1">
      <c r="A61" s="8"/>
      <c r="B61" s="36"/>
      <c r="C61" s="8"/>
      <c r="D61" s="108" t="s">
        <v>56</v>
      </c>
      <c r="E61" s="108"/>
      <c r="F61" s="64">
        <v>2</v>
      </c>
      <c r="G61" s="9"/>
      <c r="H61" s="9"/>
      <c r="I61" s="9"/>
    </row>
    <row r="62" spans="1:9" ht="25.5" customHeight="1">
      <c r="C62" s="65"/>
      <c r="E62" s="62" t="s">
        <v>57</v>
      </c>
      <c r="F62" s="22">
        <f>(A45+B45)/A45*(C45+D45)/C45</f>
        <v>19600</v>
      </c>
      <c r="G62" s="9"/>
      <c r="H62" s="9"/>
    </row>
    <row r="63" spans="1:9" ht="25.5" customHeight="1">
      <c r="E63" s="62" t="s">
        <v>58</v>
      </c>
      <c r="F63" s="66">
        <f>F62*F59</f>
        <v>9.6940878506551371E-3</v>
      </c>
      <c r="G63" s="9"/>
      <c r="H63" s="9"/>
    </row>
    <row r="64" spans="1:9" ht="15.95" customHeight="1">
      <c r="F64" s="9"/>
      <c r="G64" s="9"/>
      <c r="H64" s="9"/>
    </row>
    <row r="65" spans="1:9">
      <c r="F65" s="9"/>
      <c r="G65" s="9"/>
      <c r="H65" s="9"/>
    </row>
    <row r="66" spans="1:9" ht="19.5" customHeight="1">
      <c r="A66" s="4" t="s">
        <v>59</v>
      </c>
      <c r="C66" s="67" t="s">
        <v>60</v>
      </c>
      <c r="D66" s="120">
        <f>F63*B24</f>
        <v>1.9388175701310274E-2</v>
      </c>
      <c r="E66" s="120"/>
      <c r="F66" s="65" t="str">
        <f>C23</f>
        <v>EU/vial</v>
      </c>
      <c r="G66" s="9"/>
      <c r="H66" s="9"/>
    </row>
    <row r="67" spans="1:9" ht="21" customHeight="1">
      <c r="B67" s="21"/>
      <c r="C67" s="21"/>
      <c r="D67" s="68"/>
      <c r="E67" s="69"/>
      <c r="F67" s="9"/>
      <c r="G67" s="9"/>
      <c r="H67" s="9"/>
    </row>
    <row r="68" spans="1:9" ht="18" customHeight="1"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24.95" customHeight="1">
      <c r="A71" s="54" t="s">
        <v>61</v>
      </c>
      <c r="C71" s="54" t="s">
        <v>62</v>
      </c>
      <c r="D71" s="70"/>
      <c r="F71" s="71" t="s">
        <v>63</v>
      </c>
      <c r="G71" s="9"/>
      <c r="H71" s="9"/>
    </row>
    <row r="72" spans="1:9" ht="24.95" customHeight="1">
      <c r="A72" s="72" t="s">
        <v>74</v>
      </c>
      <c r="C72" s="72" t="s">
        <v>64</v>
      </c>
      <c r="D72" s="21"/>
      <c r="F72" s="21" t="s">
        <v>65</v>
      </c>
      <c r="G72" s="9"/>
      <c r="H72" s="9"/>
    </row>
    <row r="73" spans="1:9" ht="24.95" customHeight="1">
      <c r="A73" s="73"/>
      <c r="C73" s="27"/>
      <c r="D73" s="9"/>
      <c r="F73" s="27"/>
      <c r="G73" s="9"/>
      <c r="H73" s="9"/>
    </row>
    <row r="74" spans="1:9" ht="24.95" customHeight="1">
      <c r="F74" s="9"/>
      <c r="G74" s="9"/>
      <c r="H74" s="9"/>
    </row>
    <row r="75" spans="1:9" ht="24.95" customHeight="1">
      <c r="G75" s="9"/>
      <c r="H75" s="9"/>
      <c r="I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15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74"/>
      <c r="H105" s="9"/>
      <c r="I105" s="9"/>
    </row>
    <row r="106" spans="7:9">
      <c r="G106" s="75"/>
      <c r="H106" s="9"/>
      <c r="I106" s="9"/>
    </row>
    <row r="107" spans="7:9">
      <c r="G107" s="75"/>
      <c r="H107" s="9"/>
      <c r="I107" s="9"/>
    </row>
    <row r="108" spans="7:9">
      <c r="G108" s="75"/>
      <c r="H108" s="9"/>
      <c r="I108" s="9"/>
    </row>
    <row r="109" spans="7:9">
      <c r="G109" s="9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D59:E59"/>
    <mergeCell ref="D61:E61"/>
    <mergeCell ref="D66:E66"/>
    <mergeCell ref="A34:F34"/>
    <mergeCell ref="A42:F4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NDQA201511467 / Bacterial Endotoxin / Download 1  /  Analyst - Eric Ngamau /  Date 25-11-2015 &amp;RPage &amp;P of &amp;N</oddFooter>
  </headerFooter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component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2015-11-25T05:19:57Z</dcterms:modified>
</cp:coreProperties>
</file>