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  <fileRecoveryPr repairLoad="1"/>
</workbook>
</file>

<file path=xl/calcChain.xml><?xml version="1.0" encoding="utf-8"?>
<calcChain xmlns="http://schemas.openxmlformats.org/spreadsheetml/2006/main">
  <c r="D67" i="1" l="1"/>
  <c r="F63" i="1"/>
  <c r="E31" i="1"/>
  <c r="B32" i="1"/>
  <c r="B26" i="1"/>
  <c r="F55" i="2"/>
  <c r="F51" i="2"/>
  <c r="F49" i="2"/>
  <c r="D47" i="2"/>
  <c r="E47" i="2" s="1"/>
  <c r="F47" i="2" s="1"/>
  <c r="F46" i="2"/>
  <c r="F48" i="2" s="1"/>
  <c r="F52" i="2" s="1"/>
  <c r="D55" i="2" s="1"/>
  <c r="E46" i="2"/>
  <c r="D46" i="2"/>
  <c r="B34" i="2"/>
  <c r="B16" i="2"/>
  <c r="F67" i="1"/>
  <c r="F61" i="1"/>
  <c r="D59" i="1"/>
  <c r="E59" i="1" s="1"/>
  <c r="F59" i="1" s="1"/>
  <c r="D58" i="1"/>
  <c r="E58" i="1" s="1"/>
  <c r="F58" i="1" s="1"/>
  <c r="B38" i="1"/>
  <c r="A38" i="1" s="1"/>
  <c r="B39" i="1" s="1"/>
  <c r="A39" i="1" s="1"/>
  <c r="B40" i="1" s="1"/>
  <c r="A40" i="1" s="1"/>
  <c r="B41" i="1" s="1"/>
  <c r="A41" i="1" s="1"/>
  <c r="F60" i="1" l="1"/>
  <c r="F64" i="1" s="1"/>
</calcChain>
</file>

<file path=xl/sharedStrings.xml><?xml version="1.0" encoding="utf-8"?>
<sst xmlns="http://schemas.openxmlformats.org/spreadsheetml/2006/main" count="133" uniqueCount="78">
  <si>
    <t>MICOBIOLOGY NO.</t>
  </si>
  <si>
    <t>BIOL/002/2015</t>
  </si>
  <si>
    <t>DATE RECEIVED</t>
  </si>
  <si>
    <t>2015-11-18 14:05:29</t>
  </si>
  <si>
    <t>Analysis Report</t>
  </si>
  <si>
    <t xml:space="preserve"> Microbial Assay</t>
  </si>
  <si>
    <t>Sample Name:</t>
  </si>
  <si>
    <t>Quinine Dihydrochloride 600 Mg/2mL Injection</t>
  </si>
  <si>
    <t>Lab Ref No:</t>
  </si>
  <si>
    <t>NDQA201511468</t>
  </si>
  <si>
    <t>Active Ingredient:</t>
  </si>
  <si>
    <t>Label Claim: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</si>
  <si>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</si>
  <si>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</si>
  <si>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</si>
  <si>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</si>
  <si>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</si>
  <si>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</si>
  <si>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</si>
  <si>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</si>
  <si>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</si>
  <si>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</si>
  <si>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</si>
  <si>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</si>
  <si>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</si>
  <si>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</si>
  <si>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</si>
  <si>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</si>
  <si>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</si>
  <si>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</si>
  <si>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</si>
  <si>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</si>
  <si>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</si>
  <si>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</si>
  <si>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</si>
  <si>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</si>
  <si>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</si>
  <si>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</si>
  <si>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</si>
  <si>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</si>
  <si>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</si>
  <si>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</si>
  <si>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</si>
  <si>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</si>
  <si>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</si>
  <si>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</si>
  <si>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</si>
  <si>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</si>
  <si>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</si>
  <si>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</si>
  <si>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</si>
  <si>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</si>
  <si>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</si>
  <si>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</si>
  <si>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</si>
  <si>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</si>
  <si>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</si>
  <si>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</si>
  <si>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</si>
  <si>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</si>
  <si>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</si>
  <si>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</si>
  <si>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</si>
  <si>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</si>
  <si>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</si>
  <si>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</si>
  <si>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</si>
  <si>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</si>
  <si>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</si>
  <si>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</si>
  <si>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</si>
  <si>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is apyrogenic</t>
  </si>
  <si>
    <t>EU/vial</t>
  </si>
  <si>
    <t>8000 EU / vial</t>
  </si>
  <si>
    <t>8.0mL</t>
  </si>
  <si>
    <t>E3</t>
  </si>
  <si>
    <t>E4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</si>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</sst>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59" zoomScale="80" zoomScaleNormal="85" workbookViewId="0">
      <selection activeCell="B73" sqref="B73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7</v>
      </c>
    </row>
    <row r="17" spans="1:7" ht="15.95" customHeight="1" x14ac:dyDescent="0.3">
      <c r="A17" s="4" t="s">
        <v>11</v>
      </c>
      <c r="B17" s="1" t="s">
        <v>71</v>
      </c>
    </row>
    <row r="18" spans="1:7" ht="15.95" customHeight="1" x14ac:dyDescent="0.3">
      <c r="A18" s="4" t="s">
        <v>12</v>
      </c>
      <c r="B18" s="6">
        <v>42345</v>
      </c>
    </row>
    <row r="19" spans="1:7" ht="15.95" customHeight="1" x14ac:dyDescent="0.3">
      <c r="A19" s="4" t="s">
        <v>13</v>
      </c>
      <c r="B19" s="6">
        <v>42349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14</v>
      </c>
      <c r="B21" s="7" t="s">
        <v>15</v>
      </c>
      <c r="C21" s="8"/>
    </row>
    <row r="22" spans="1:7" s="9" customFormat="1" ht="15.95" customHeight="1" x14ac:dyDescent="0.25">
      <c r="A22" s="8" t="s">
        <v>16</v>
      </c>
      <c r="B22" s="10">
        <v>5.0000000000000001E-3</v>
      </c>
      <c r="C22" s="11" t="s">
        <v>17</v>
      </c>
    </row>
    <row r="23" spans="1:7" s="9" customFormat="1" ht="16.5" customHeight="1" x14ac:dyDescent="0.3">
      <c r="A23" s="9" t="s">
        <v>18</v>
      </c>
      <c r="B23" s="12">
        <v>350</v>
      </c>
      <c r="C23" s="13" t="s">
        <v>72</v>
      </c>
      <c r="D23" s="14"/>
      <c r="E23" s="15"/>
    </row>
    <row r="24" spans="1:7" s="9" customFormat="1" ht="16.5" customHeight="1" x14ac:dyDescent="0.3">
      <c r="A24" s="16" t="s">
        <v>20</v>
      </c>
      <c r="B24" s="17">
        <v>2</v>
      </c>
      <c r="C24" s="13" t="s">
        <v>21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23</v>
      </c>
      <c r="B26" s="20">
        <f>B23/B24/B22</f>
        <v>35000</v>
      </c>
      <c r="C26" s="18"/>
      <c r="D26" s="14"/>
      <c r="E26" s="15"/>
    </row>
    <row r="27" spans="1:7" s="9" customFormat="1" ht="19.5" customHeight="1" x14ac:dyDescent="0.3">
      <c r="A27" s="14" t="s">
        <v>24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20" t="s">
        <v>25</v>
      </c>
      <c r="B29" s="121"/>
      <c r="C29" s="122" t="s">
        <v>26</v>
      </c>
      <c r="D29" s="122"/>
      <c r="E29" s="122"/>
      <c r="F29" s="123"/>
    </row>
    <row r="30" spans="1:7" ht="20.100000000000001" customHeight="1" x14ac:dyDescent="0.3">
      <c r="A30" s="25" t="s">
        <v>27</v>
      </c>
      <c r="B30" s="99" t="s">
        <v>73</v>
      </c>
      <c r="C30" s="124" t="s">
        <v>28</v>
      </c>
      <c r="D30" s="125"/>
      <c r="E30" s="125" t="s">
        <v>29</v>
      </c>
      <c r="F30" s="126"/>
    </row>
    <row r="31" spans="1:7" ht="20.100000000000001" customHeight="1" x14ac:dyDescent="0.3">
      <c r="A31" s="27" t="s">
        <v>30</v>
      </c>
      <c r="B31" s="114" t="s">
        <v>74</v>
      </c>
      <c r="C31" s="127">
        <v>0.995</v>
      </c>
      <c r="D31" s="128"/>
      <c r="E31" s="115">
        <f>POWER(C31,2)</f>
        <v>0.99002500000000004</v>
      </c>
      <c r="F31" s="116"/>
      <c r="G31" s="9"/>
    </row>
    <row r="32" spans="1:7" ht="20.100000000000001" customHeight="1" x14ac:dyDescent="0.3">
      <c r="A32" s="97" t="s">
        <v>32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18" t="s">
        <v>33</v>
      </c>
      <c r="B35" s="118"/>
      <c r="C35" s="118"/>
      <c r="D35" s="118"/>
      <c r="E35" s="118"/>
      <c r="F35" s="118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34</v>
      </c>
      <c r="B37" s="87" t="s">
        <v>35</v>
      </c>
      <c r="C37" s="87" t="s">
        <v>36</v>
      </c>
      <c r="D37" s="87" t="s">
        <v>37</v>
      </c>
      <c r="E37" s="87" t="s">
        <v>38</v>
      </c>
      <c r="F37" s="113" t="s">
        <v>39</v>
      </c>
    </row>
    <row r="38" spans="1:9" s="85" customFormat="1" x14ac:dyDescent="0.25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19" t="s">
        <v>40</v>
      </c>
      <c r="B43" s="119"/>
      <c r="C43" s="119"/>
      <c r="D43" s="119"/>
      <c r="E43" s="119"/>
      <c r="F43" s="119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36</v>
      </c>
      <c r="B45" s="87" t="s">
        <v>37</v>
      </c>
      <c r="C45" s="87" t="s">
        <v>38</v>
      </c>
      <c r="D45" s="95" t="s">
        <v>39</v>
      </c>
      <c r="E45" s="87" t="s">
        <v>41</v>
      </c>
      <c r="F45" s="95" t="s">
        <v>42</v>
      </c>
    </row>
    <row r="46" spans="1:9" s="85" customFormat="1" x14ac:dyDescent="0.25">
      <c r="A46" s="103">
        <v>50</v>
      </c>
      <c r="B46" s="111">
        <v>6950</v>
      </c>
      <c r="C46" s="103">
        <v>50</v>
      </c>
      <c r="D46" s="111">
        <v>6950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43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44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14</v>
      </c>
      <c r="B51" s="42" t="s">
        <v>45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46</v>
      </c>
      <c r="B53" s="46">
        <v>6.1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47</v>
      </c>
      <c r="B54" s="45">
        <v>-0.17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48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49</v>
      </c>
      <c r="B57" s="52" t="s">
        <v>50</v>
      </c>
      <c r="C57" s="53" t="s">
        <v>51</v>
      </c>
      <c r="D57" s="54" t="s">
        <v>52</v>
      </c>
      <c r="E57" s="53" t="s">
        <v>53</v>
      </c>
      <c r="F57" s="55" t="s">
        <v>54</v>
      </c>
      <c r="G57" s="56"/>
      <c r="H57" s="56"/>
      <c r="I57" s="56"/>
    </row>
    <row r="58" spans="1:9" s="64" customFormat="1" ht="27" customHeight="1" x14ac:dyDescent="0.25">
      <c r="A58" s="58" t="s">
        <v>75</v>
      </c>
      <c r="B58" s="59">
        <v>50</v>
      </c>
      <c r="C58" s="60">
        <v>4263</v>
      </c>
      <c r="D58" s="61">
        <f>LN(C58)</f>
        <v>8.3577284167652106</v>
      </c>
      <c r="E58" s="61">
        <f>(D58-$B$53)/$B$54</f>
        <v>-13.280755392736534</v>
      </c>
      <c r="F58" s="62">
        <f>EXP(E58)</f>
        <v>1.7070302507241922E-6</v>
      </c>
      <c r="G58" s="63"/>
      <c r="H58" s="63"/>
      <c r="I58" s="63"/>
    </row>
    <row r="59" spans="1:9" s="64" customFormat="1" ht="27" customHeight="1" x14ac:dyDescent="0.25">
      <c r="A59" s="65" t="s">
        <v>76</v>
      </c>
      <c r="B59" s="66">
        <v>50</v>
      </c>
      <c r="C59" s="67">
        <v>3786</v>
      </c>
      <c r="D59" s="68">
        <f>LN(C59)</f>
        <v>8.2390653317692681</v>
      </c>
      <c r="E59" s="68">
        <f>(D59-$B$53)/$B$54</f>
        <v>-12.582737245701578</v>
      </c>
      <c r="F59" s="69">
        <f>EXP(E59)</f>
        <v>3.4307308430717172E-6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17" t="s">
        <v>55</v>
      </c>
      <c r="E60" s="117"/>
      <c r="F60" s="70">
        <f>AVERAGE(F58:F59)</f>
        <v>2.5688805468979545E-6</v>
      </c>
      <c r="G60" s="9"/>
      <c r="H60" s="9"/>
      <c r="I60" s="9"/>
    </row>
    <row r="61" spans="1:9" ht="25.5" customHeight="1" x14ac:dyDescent="0.3">
      <c r="E61" s="71" t="s">
        <v>56</v>
      </c>
      <c r="F61" s="72">
        <f>STDEV(C58:C59)/AVERAGE(C58:C59)</f>
        <v>8.3809152596840145E-2</v>
      </c>
      <c r="G61" s="9"/>
      <c r="H61" s="9"/>
    </row>
    <row r="62" spans="1:9" ht="26.25" customHeight="1" x14ac:dyDescent="0.3">
      <c r="A62" s="8"/>
      <c r="B62" s="45"/>
      <c r="C62" s="8"/>
      <c r="D62" s="117" t="s">
        <v>57</v>
      </c>
      <c r="E62" s="117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58</v>
      </c>
      <c r="F63" s="24">
        <f>(B46+A46)/A46*(C46+D46)/C46</f>
        <v>19600</v>
      </c>
      <c r="G63" s="9"/>
      <c r="H63" s="9"/>
    </row>
    <row r="64" spans="1:9" ht="25.5" customHeight="1" x14ac:dyDescent="0.3">
      <c r="E64" s="71" t="s">
        <v>59</v>
      </c>
      <c r="F64" s="75">
        <f>F63*F60</f>
        <v>5.0350058719199911E-2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60</v>
      </c>
      <c r="C67" s="76" t="s">
        <v>61</v>
      </c>
      <c r="D67" s="130">
        <f>F64*2</f>
        <v>0.10070011743839982</v>
      </c>
      <c r="E67" s="130"/>
      <c r="F67" s="74" t="str">
        <f>C23</f>
        <v>EU/vial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62</v>
      </c>
      <c r="C72" s="63" t="s">
        <v>63</v>
      </c>
      <c r="D72" s="79"/>
      <c r="F72" s="80" t="s">
        <v>64</v>
      </c>
      <c r="G72" s="9"/>
      <c r="H72" s="9"/>
    </row>
    <row r="73" spans="1:9" ht="24.95" customHeight="1" x14ac:dyDescent="0.3">
      <c r="A73" s="21" t="s">
        <v>77</v>
      </c>
      <c r="C73" s="81" t="s">
        <v>65</v>
      </c>
      <c r="D73" s="21"/>
      <c r="F73" s="21" t="s">
        <v>66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NDQA201511468 / Bacterial Endotoxin / Download 3  /  Analyst - Eric Ngamau /  Date 11-12-2015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67</v>
      </c>
      <c r="F13" s="3"/>
    </row>
    <row r="14" spans="1:6" ht="15.95" customHeight="1" x14ac:dyDescent="0.3">
      <c r="A14" s="4" t="s">
        <v>6</v>
      </c>
      <c r="B14" s="2" t="s">
        <v>67</v>
      </c>
      <c r="F14" s="3"/>
    </row>
    <row r="15" spans="1:6" ht="15.95" customHeight="1" x14ac:dyDescent="0.3">
      <c r="A15" s="4" t="s">
        <v>8</v>
      </c>
      <c r="B15" s="1" t="s">
        <v>68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69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13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14</v>
      </c>
      <c r="B21" s="7" t="s">
        <v>15</v>
      </c>
      <c r="C21" s="8"/>
    </row>
    <row r="22" spans="1:7" s="9" customFormat="1" ht="15.95" customHeight="1" x14ac:dyDescent="0.25">
      <c r="A22" s="8" t="s">
        <v>16</v>
      </c>
      <c r="B22" s="10">
        <v>5.0000000000000001E-3</v>
      </c>
      <c r="C22" s="11" t="s">
        <v>17</v>
      </c>
    </row>
    <row r="23" spans="1:7" s="9" customFormat="1" ht="16.5" customHeight="1" x14ac:dyDescent="0.3">
      <c r="A23" s="9" t="s">
        <v>18</v>
      </c>
      <c r="B23" s="12">
        <v>0.67</v>
      </c>
      <c r="C23" s="13" t="s">
        <v>19</v>
      </c>
      <c r="D23" s="14"/>
      <c r="E23" s="15"/>
    </row>
    <row r="24" spans="1:7" s="9" customFormat="1" ht="16.5" customHeight="1" x14ac:dyDescent="0.3">
      <c r="A24" s="16" t="s">
        <v>20</v>
      </c>
      <c r="B24" s="17"/>
      <c r="C24" s="13" t="s">
        <v>21</v>
      </c>
      <c r="D24" s="14"/>
      <c r="E24" s="15"/>
    </row>
    <row r="25" spans="1:7" s="9" customFormat="1" ht="19.5" customHeight="1" x14ac:dyDescent="0.3">
      <c r="A25" s="16" t="s">
        <v>22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23</v>
      </c>
      <c r="B27" s="20"/>
      <c r="C27" s="18"/>
      <c r="D27" s="14"/>
      <c r="E27" s="15"/>
    </row>
    <row r="28" spans="1:7" s="9" customFormat="1" ht="19.5" customHeight="1" x14ac:dyDescent="0.3">
      <c r="A28" s="14" t="s">
        <v>24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25</v>
      </c>
      <c r="B30" s="121"/>
      <c r="C30" s="122" t="s">
        <v>26</v>
      </c>
      <c r="D30" s="122"/>
      <c r="E30" s="122"/>
      <c r="F30" s="123"/>
    </row>
    <row r="31" spans="1:7" ht="20.100000000000001" customHeight="1" x14ac:dyDescent="0.3">
      <c r="A31" s="22"/>
      <c r="B31" s="23"/>
      <c r="C31" s="124" t="s">
        <v>28</v>
      </c>
      <c r="D31" s="125"/>
      <c r="E31" s="125" t="s">
        <v>29</v>
      </c>
      <c r="F31" s="126"/>
    </row>
    <row r="32" spans="1:7" ht="20.100000000000001" customHeight="1" x14ac:dyDescent="0.3">
      <c r="A32" s="25" t="s">
        <v>27</v>
      </c>
      <c r="B32" s="26" t="s">
        <v>70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 x14ac:dyDescent="0.3">
      <c r="A33" s="27" t="s">
        <v>30</v>
      </c>
      <c r="B33" s="28" t="s">
        <v>31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32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43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44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14</v>
      </c>
      <c r="B39" s="42" t="s">
        <v>45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46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47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48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49</v>
      </c>
      <c r="B45" s="52" t="s">
        <v>50</v>
      </c>
      <c r="C45" s="53" t="s">
        <v>51</v>
      </c>
      <c r="D45" s="54" t="s">
        <v>52</v>
      </c>
      <c r="E45" s="53" t="s">
        <v>53</v>
      </c>
      <c r="F45" s="55" t="s">
        <v>54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55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56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57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58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59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60</v>
      </c>
      <c r="C55" s="76" t="s">
        <v>61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62</v>
      </c>
      <c r="C60" s="63" t="s">
        <v>63</v>
      </c>
      <c r="D60" s="79"/>
      <c r="F60" s="80" t="s">
        <v>64</v>
      </c>
      <c r="G60" s="9"/>
      <c r="H60" s="9"/>
    </row>
    <row r="61" spans="1:9" ht="24.95" customHeight="1" x14ac:dyDescent="0.3">
      <c r="A61" s="21"/>
      <c r="C61" s="81" t="s">
        <v>65</v>
      </c>
      <c r="D61" s="21"/>
      <c r="F61" s="21" t="s">
        <v>66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hp 450</cp:lastModifiedBy>
  <dcterms:created xsi:type="dcterms:W3CDTF">2014-04-25T13:22:50Z</dcterms:created>
  <dcterms:modified xsi:type="dcterms:W3CDTF">2015-12-11T07:57:54Z</dcterms:modified>
</cp:coreProperties>
</file>