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/>
  <bookViews>
    <workbookView xWindow="150" yWindow="570" windowWidth="18855" windowHeight="11700"/>
  </bookViews>
  <sheets>
    <sheet name="component" sheetId="1" r:id="rId1"/>
    <sheet name="C" sheetId="2" r:id="rId2"/>
  </sheets>
  <definedNames>
    <definedName name="_xlnm.Print_Area" localSheetId="1">'C'!$A$4:$F$63</definedName>
    <definedName name="_xlnm.Print_Area" localSheetId="0">component!$A$4:$F$74</definedName>
  </definedNames>
  <calcPr calcId="125725"/>
  <fileRecoveryPr repairLoad="1"/>
</workbook>
</file>

<file path=xl/calcChain.xml><?xml version="1.0" encoding="utf-8"?>
<calcChain xmlns="http://schemas.openxmlformats.org/spreadsheetml/2006/main">
  <c r="F66" i="1"/>
  <c r="F62"/>
  <c r="F60"/>
  <c r="D58"/>
  <c r="E58" s="1"/>
  <c r="F58" s="1"/>
  <c r="D57"/>
  <c r="E57" s="1"/>
  <c r="F57" s="1"/>
  <c r="F59" s="1"/>
  <c r="B31"/>
  <c r="B37" s="1"/>
  <c r="A37" s="1"/>
  <c r="B38" s="1"/>
  <c r="A38" s="1"/>
  <c r="B39" s="1"/>
  <c r="A39" s="1"/>
  <c r="B40" s="1"/>
  <c r="A40" s="1"/>
  <c r="E30"/>
  <c r="B25"/>
  <c r="F55" i="2"/>
  <c r="F51"/>
  <c r="F49"/>
  <c r="D47"/>
  <c r="E47" s="1"/>
  <c r="F47" s="1"/>
  <c r="D46"/>
  <c r="E46" s="1"/>
  <c r="F46" s="1"/>
  <c r="F48" s="1"/>
  <c r="B34"/>
  <c r="B16"/>
  <c r="F63" i="1" l="1"/>
  <c r="D66" s="1"/>
  <c r="F52" i="2"/>
  <c r="D55" s="1"/>
</calcChain>
</file>

<file path=xl/sharedStrings.xml><?xml version="1.0" encoding="utf-8"?>
<sst xmlns="http://schemas.openxmlformats.org/spreadsheetml/2006/main" count="135" uniqueCount="84">
  <si>
    <t>MICOBIOLOGY NO.</t>
  </si>
  <si>
    <t>BIOL/002/2015</t>
  </si>
  <si>
    <t>DATE RECEIVED</t>
  </si>
  <si>
    <t>2015-11-18 14:06:44</t>
  </si>
  <si>
    <t>Analysis Report</t>
  </si>
  <si>
    <t>Quinine Dihydrochloride Microbial Assay</t>
  </si>
  <si>
    <t>Sample Name:</t>
  </si>
  <si>
    <t>MOSQINE INJECTION</t>
  </si>
  <si>
    <t>Lab Ref No:</t>
  </si>
  <si>
    <t>NDQA201511479</t>
  </si>
  <si>
    <t>Active Ingredient:</t>
  </si>
  <si>
    <t>Quinine Dihydrochloride</t>
  </si>
  <si>
    <t>Label Claim:</t>
  </si>
  <si>
    <t>Each  ml contains mg of Apyrogenic</t>
  </si>
  <si>
    <t>Date Test Set:</t>
  </si>
  <si>
    <t>24/11/2015</t>
  </si>
  <si>
    <t>Date of Results:</t>
  </si>
  <si>
    <t>25/11/2015</t>
  </si>
  <si>
    <t>Analysis Data:</t>
  </si>
  <si>
    <t xml:space="preserve">Bacterial Endotoxin (LAL) Test </t>
  </si>
  <si>
    <r>
      <t xml:space="preserve">Lysate Sensitivity, </t>
    </r>
    <r>
      <rPr>
        <sz val="12"/>
        <color rgb="FF000000"/>
        <rFont val="Calibri"/>
      </rPr>
      <t>λ</t>
    </r>
    <r>
      <rPr>
        <sz val="12"/>
        <color rgb="FF000000"/>
        <rFont val="Book Antiqua"/>
      </rPr>
      <t xml:space="preserve"> (Lowest conc of std used):</t>
    </r>
  </si>
  <si>
    <t>EU/mL</t>
  </si>
  <si>
    <t>Sample Endotoxin Limit (E.L):</t>
  </si>
  <si>
    <t>EU/mg</t>
  </si>
  <si>
    <t>Sample reconstitution vol:</t>
  </si>
  <si>
    <t>mL</t>
  </si>
  <si>
    <t>Conc of sample solution, C (Potency):</t>
  </si>
  <si>
    <r>
      <t xml:space="preserve">Maximum Valid Dilution (MVD) =  </t>
    </r>
    <r>
      <rPr>
        <b/>
        <u/>
        <sz val="12"/>
        <color rgb="FF000000"/>
        <rFont val="Book Antiqua"/>
      </rPr>
      <t>E.L x C</t>
    </r>
  </si>
  <si>
    <t xml:space="preserve">λ        </t>
  </si>
  <si>
    <t>Standard Information:</t>
  </si>
  <si>
    <t>Standard Calibration Curve</t>
  </si>
  <si>
    <t>Control Standard Endotoxin:</t>
  </si>
  <si>
    <t>Regression ( R )</t>
  </si>
  <si>
    <r>
      <t>Regression Coefficient (R</t>
    </r>
    <r>
      <rPr>
        <b/>
        <vertAlign val="superscript"/>
        <sz val="12"/>
        <color rgb="FF000000"/>
        <rFont val="Book Antiqua"/>
      </rPr>
      <t>2</t>
    </r>
    <r>
      <rPr>
        <b/>
        <sz val="12"/>
        <color rgb="FF000000"/>
        <rFont val="Book Antiqua"/>
      </rPr>
      <t>)</t>
    </r>
  </si>
  <si>
    <t>Reconstitution vol:</t>
  </si>
  <si>
    <t>7.5mL</t>
  </si>
  <si>
    <t>Standard stock Concentration (EU/mL)</t>
  </si>
  <si>
    <t>STANDARD DILUTIONS</t>
  </si>
  <si>
    <r>
      <t>Desired Standard Concetration (EU/ µL</t>
    </r>
    <r>
      <rPr>
        <b/>
        <u/>
        <sz val="12"/>
        <color rgb="FF000000"/>
        <rFont val="Calibri"/>
      </rPr>
      <t>)</t>
    </r>
  </si>
  <si>
    <t>Initial Concentration (EU/mL)</t>
  </si>
  <si>
    <t>Sample vol Pipetted (µL)</t>
  </si>
  <si>
    <t>Total Vol1 (µL)</t>
  </si>
  <si>
    <t>pipette2 (µL)</t>
  </si>
  <si>
    <t>Total Vol2 (µL)</t>
  </si>
  <si>
    <t>SAMPLE DILUTION</t>
  </si>
  <si>
    <t>pipette3 (µL)</t>
  </si>
  <si>
    <t>Total Vol3 (µL)</t>
  </si>
  <si>
    <t>STD Volume (µl):</t>
  </si>
  <si>
    <t>LAL Reagent Volume (µl):</t>
  </si>
  <si>
    <t>Determination of Endotoxin content in sample</t>
  </si>
  <si>
    <r>
      <t>Y - Ordinate (</t>
    </r>
    <r>
      <rPr>
        <b/>
        <sz val="12"/>
        <color rgb="FF000000"/>
        <rFont val="Book Antiqua"/>
      </rPr>
      <t>B</t>
    </r>
    <r>
      <rPr>
        <sz val="12"/>
        <color rgb="FF000000"/>
        <rFont val="Book Antiqua"/>
      </rPr>
      <t>)</t>
    </r>
  </si>
  <si>
    <r>
      <t>Gradient of Standard Curve (</t>
    </r>
    <r>
      <rPr>
        <b/>
        <sz val="12"/>
        <color rgb="FF000000"/>
        <rFont val="Book Antiqua"/>
      </rPr>
      <t>A</t>
    </r>
    <r>
      <rPr>
        <sz val="12"/>
        <color rgb="FF000000"/>
        <rFont val="Book Antiqua"/>
      </rPr>
      <t>)</t>
    </r>
  </si>
  <si>
    <r>
      <t>Standard curve formula: Log (</t>
    </r>
    <r>
      <rPr>
        <b/>
        <sz val="12"/>
        <color rgb="FF000000"/>
        <rFont val="Book Antiqua"/>
      </rPr>
      <t>Y</t>
    </r>
    <r>
      <rPr>
        <sz val="12"/>
        <color rgb="FF000000"/>
        <rFont val="Book Antiqua"/>
      </rPr>
      <t xml:space="preserve">) = </t>
    </r>
    <r>
      <rPr>
        <b/>
        <sz val="12"/>
        <color rgb="FF000000"/>
        <rFont val="Book Antiqua"/>
      </rPr>
      <t>A</t>
    </r>
    <r>
      <rPr>
        <sz val="12"/>
        <color rgb="FF000000"/>
        <rFont val="Book Antiqua"/>
      </rPr>
      <t>*Log (</t>
    </r>
    <r>
      <rPr>
        <b/>
        <sz val="12"/>
        <color rgb="FF000000"/>
        <rFont val="Book Antiqua"/>
      </rPr>
      <t>X</t>
    </r>
    <r>
      <rPr>
        <sz val="12"/>
        <color rgb="FF000000"/>
        <rFont val="Book Antiqua"/>
      </rPr>
      <t xml:space="preserve">) + </t>
    </r>
    <r>
      <rPr>
        <b/>
        <sz val="12"/>
        <color rgb="FF000000"/>
        <rFont val="Book Antiqua"/>
      </rPr>
      <t>B</t>
    </r>
  </si>
  <si>
    <t>Sample Information</t>
  </si>
  <si>
    <r>
      <t>Sample Volume (</t>
    </r>
    <r>
      <rPr>
        <b/>
        <sz val="12"/>
        <color rgb="FF000000"/>
        <rFont val="Calibri"/>
      </rPr>
      <t>µ</t>
    </r>
    <r>
      <rPr>
        <b/>
        <sz val="9.6"/>
        <color rgb="FF000000"/>
        <rFont val="Book Antiqua"/>
      </rPr>
      <t>L)</t>
    </r>
  </si>
  <si>
    <r>
      <t xml:space="preserve">Sample </t>
    </r>
    <r>
      <rPr>
        <b/>
        <sz val="12"/>
        <color rgb="FF000000"/>
        <rFont val="Calibri"/>
      </rPr>
      <t>Δ</t>
    </r>
    <r>
      <rPr>
        <b/>
        <sz val="12"/>
        <color rgb="FF000000"/>
        <rFont val="Book Antiqua"/>
      </rPr>
      <t>t at onset OD (Y)</t>
    </r>
  </si>
  <si>
    <t>Log Y</t>
  </si>
  <si>
    <t>Log X</t>
  </si>
  <si>
    <t>Antilog X (Endotoxin Conc)</t>
  </si>
  <si>
    <t xml:space="preserve">Average </t>
  </si>
  <si>
    <t>Coefficient of Variance (RSD) :</t>
  </si>
  <si>
    <t>Replicates (n):</t>
  </si>
  <si>
    <t>Dilution Factor :</t>
  </si>
  <si>
    <t>Endotoxin Concentration of Sample Solution (EU/mL) :</t>
  </si>
  <si>
    <t>Comment:</t>
  </si>
  <si>
    <t xml:space="preserve">The endotoxin concentration in the sample is : </t>
  </si>
  <si>
    <t>Analysed by:</t>
  </si>
  <si>
    <t xml:space="preserve">Checked by </t>
  </si>
  <si>
    <r>
      <t xml:space="preserve">Approved By </t>
    </r>
    <r>
      <rPr>
        <b/>
        <sz val="12"/>
        <color rgb="FF000000"/>
        <rFont val="Book Antiqua"/>
      </rPr>
      <t>:</t>
    </r>
  </si>
  <si>
    <t>Head, BAU</t>
  </si>
  <si>
    <t>Director</t>
  </si>
  <si>
    <t>PACLITAXEL INJECTION</t>
  </si>
  <si>
    <t>NDQD201401003</t>
  </si>
  <si>
    <t>Endotoxin Free</t>
  </si>
  <si>
    <t>7500 EU / vial</t>
  </si>
  <si>
    <t>EU/vial</t>
  </si>
  <si>
    <t>Sample  vol:</t>
  </si>
  <si>
    <t>8000 EU / vial</t>
  </si>
  <si>
    <t>8.0mL</t>
  </si>
  <si>
    <t>Diluent Vol1 (µL)</t>
  </si>
  <si>
    <t>Diluent Vol2 (µL)</t>
  </si>
  <si>
    <t>ERIC, DUNCAN, SHADRACK</t>
  </si>
  <si>
    <t>F3</t>
  </si>
  <si>
    <t>F4</t>
  </si>
</sst>
</file>

<file path=xl/styles.xml><?xml version="1.0" encoding="utf-8"?>
<styleSheet xmlns="http://schemas.openxmlformats.org/spreadsheetml/2006/main">
  <numFmts count="12">
    <numFmt numFmtId="164" formatCode="dd\-mmm\-yy"/>
    <numFmt numFmtId="165" formatCode="0.0"/>
    <numFmt numFmtId="166" formatCode="0.000"/>
    <numFmt numFmtId="167" formatCode="0.0000"/>
    <numFmt numFmtId="168" formatCode="0.000000"/>
    <numFmt numFmtId="169" formatCode="0.00000"/>
    <numFmt numFmtId="170" formatCode="0.0000000"/>
    <numFmt numFmtId="171" formatCode="0.000000000"/>
    <numFmt numFmtId="172" formatCode="0.000%"/>
    <numFmt numFmtId="173" formatCode="0.0000E+00"/>
    <numFmt numFmtId="174" formatCode="0.0000000000"/>
    <numFmt numFmtId="175" formatCode="0.00000000"/>
  </numFmts>
  <fonts count="13">
    <font>
      <sz val="10"/>
      <color rgb="FF000000"/>
      <name val="Arial"/>
    </font>
    <font>
      <sz val="12"/>
      <color rgb="FF000000"/>
      <name val="Book Antiqua"/>
    </font>
    <font>
      <b/>
      <u/>
      <sz val="12"/>
      <color rgb="FF000000"/>
      <name val="Book Antiqua"/>
    </font>
    <font>
      <sz val="10"/>
      <color rgb="FF000000"/>
      <name val="Book Antiqua"/>
    </font>
    <font>
      <b/>
      <sz val="12"/>
      <color rgb="FF000000"/>
      <name val="Book Antiqua"/>
    </font>
    <font>
      <b/>
      <sz val="15"/>
      <color rgb="FF000000"/>
      <name val="Book Antiqua"/>
    </font>
    <font>
      <sz val="16"/>
      <color rgb="FF000000"/>
      <name val="Book Antiqua"/>
    </font>
    <font>
      <b/>
      <sz val="14"/>
      <color rgb="FF000000"/>
      <name val="Book Antiqua"/>
    </font>
    <font>
      <sz val="12"/>
      <color rgb="FF000000"/>
      <name val="Calibri"/>
    </font>
    <font>
      <b/>
      <vertAlign val="superscript"/>
      <sz val="12"/>
      <color rgb="FF000000"/>
      <name val="Book Antiqua"/>
    </font>
    <font>
      <b/>
      <u/>
      <sz val="12"/>
      <color rgb="FF000000"/>
      <name val="Calibri"/>
    </font>
    <font>
      <b/>
      <sz val="12"/>
      <color rgb="FF000000"/>
      <name val="Calibri"/>
    </font>
    <font>
      <b/>
      <sz val="9.6"/>
      <color rgb="FF000000"/>
      <name val="Book Antiqua"/>
    </font>
  </fonts>
  <fills count="5">
    <fill>
      <patternFill patternType="none"/>
    </fill>
    <fill>
      <patternFill patternType="gray125"/>
    </fill>
    <fill>
      <patternFill patternType="none"/>
    </fill>
    <fill>
      <patternFill patternType="solid">
        <fgColor rgb="FFBFBFBF"/>
        <bgColor rgb="FFFFFFFF"/>
      </patternFill>
    </fill>
    <fill>
      <patternFill patternType="solid">
        <fgColor rgb="FFD8D8D8"/>
        <bgColor rgb="FFFFFFFF"/>
      </patternFill>
    </fill>
  </fills>
  <borders count="37"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33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 applyAlignment="1">
      <alignment horizontal="center" vertical="center"/>
    </xf>
    <xf numFmtId="0" fontId="4" fillId="2" borderId="0" xfId="0" applyFont="1" applyFill="1"/>
    <xf numFmtId="0" fontId="1" fillId="2" borderId="0" xfId="0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vertical="top"/>
    </xf>
    <xf numFmtId="0" fontId="1" fillId="2" borderId="0" xfId="0" applyFont="1" applyFill="1" applyAlignment="1">
      <alignment vertical="top"/>
    </xf>
    <xf numFmtId="0" fontId="1" fillId="2" borderId="0" xfId="0" applyFont="1" applyFill="1"/>
    <xf numFmtId="0" fontId="4" fillId="2" borderId="0" xfId="0" applyFont="1" applyFill="1" applyAlignment="1">
      <alignment horizontal="center" vertical="top"/>
    </xf>
    <xf numFmtId="0" fontId="4" fillId="2" borderId="0" xfId="0" applyFont="1" applyFill="1" applyAlignment="1">
      <alignment vertical="top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/>
    <xf numFmtId="0" fontId="4" fillId="2" borderId="0" xfId="0" applyFont="1" applyFill="1" applyAlignment="1">
      <alignment horizontal="right" vertical="center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left" vertical="center"/>
    </xf>
    <xf numFmtId="165" fontId="4" fillId="2" borderId="0" xfId="0" applyNumberFormat="1" applyFont="1" applyFill="1" applyAlignment="1">
      <alignment horizontal="center"/>
    </xf>
    <xf numFmtId="0" fontId="5" fillId="2" borderId="0" xfId="0" applyFont="1" applyFill="1"/>
    <xf numFmtId="0" fontId="1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" fillId="2" borderId="1" xfId="0" applyFont="1" applyFill="1" applyBorder="1"/>
    <xf numFmtId="0" fontId="1" fillId="2" borderId="2" xfId="0" applyFont="1" applyFill="1" applyBorder="1"/>
    <xf numFmtId="0" fontId="4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2" fontId="4" fillId="2" borderId="2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0" fontId="1" fillId="2" borderId="10" xfId="0" applyFont="1" applyFill="1" applyBorder="1"/>
    <xf numFmtId="0" fontId="1" fillId="2" borderId="11" xfId="0" applyFont="1" applyFill="1" applyBorder="1"/>
    <xf numFmtId="0" fontId="1" fillId="2" borderId="12" xfId="0" applyFont="1" applyFill="1" applyBorder="1"/>
    <xf numFmtId="2" fontId="4" fillId="2" borderId="0" xfId="0" applyNumberFormat="1" applyFont="1" applyFill="1" applyAlignment="1">
      <alignment horizontal="center"/>
    </xf>
    <xf numFmtId="2" fontId="1" fillId="2" borderId="0" xfId="0" applyNumberFormat="1" applyFont="1" applyFill="1" applyAlignment="1">
      <alignment horizontal="left" vertical="top"/>
    </xf>
    <xf numFmtId="0" fontId="4" fillId="2" borderId="0" xfId="0" applyFont="1" applyFill="1" applyAlignment="1">
      <alignment horizontal="left"/>
    </xf>
    <xf numFmtId="2" fontId="1" fillId="2" borderId="0" xfId="0" applyNumberFormat="1" applyFont="1" applyFill="1" applyAlignment="1">
      <alignment horizontal="center" vertical="top"/>
    </xf>
    <xf numFmtId="0" fontId="2" fillId="2" borderId="0" xfId="0" applyFont="1" applyFill="1" applyAlignment="1">
      <alignment horizontal="left"/>
    </xf>
    <xf numFmtId="167" fontId="2" fillId="2" borderId="0" xfId="0" applyNumberFormat="1" applyFont="1" applyFill="1" applyAlignment="1">
      <alignment horizontal="left" vertical="top"/>
    </xf>
    <xf numFmtId="168" fontId="4" fillId="2" borderId="0" xfId="0" applyNumberFormat="1" applyFont="1" applyFill="1" applyAlignment="1">
      <alignment horizontal="left" vertical="top"/>
    </xf>
    <xf numFmtId="0" fontId="1" fillId="2" borderId="0" xfId="0" applyFont="1" applyFill="1"/>
    <xf numFmtId="167" fontId="1" fillId="2" borderId="0" xfId="0" applyNumberFormat="1" applyFont="1" applyFill="1" applyAlignment="1">
      <alignment horizontal="center" vertical="top"/>
    </xf>
    <xf numFmtId="166" fontId="1" fillId="2" borderId="0" xfId="0" applyNumberFormat="1" applyFont="1" applyFill="1" applyAlignment="1">
      <alignment horizontal="center"/>
    </xf>
    <xf numFmtId="169" fontId="1" fillId="2" borderId="0" xfId="0" applyNumberFormat="1" applyFont="1" applyFill="1" applyAlignment="1">
      <alignment vertical="top"/>
    </xf>
    <xf numFmtId="2" fontId="1" fillId="2" borderId="0" xfId="0" applyNumberFormat="1" applyFont="1" applyFill="1" applyAlignment="1">
      <alignment vertical="top"/>
    </xf>
    <xf numFmtId="170" fontId="1" fillId="2" borderId="0" xfId="0" applyNumberFormat="1" applyFont="1" applyFill="1" applyAlignment="1">
      <alignment vertical="top"/>
    </xf>
    <xf numFmtId="171" fontId="1" fillId="2" borderId="0" xfId="0" applyNumberFormat="1" applyFont="1" applyFill="1" applyAlignment="1">
      <alignment vertical="top"/>
    </xf>
    <xf numFmtId="0" fontId="4" fillId="2" borderId="13" xfId="0" applyFont="1" applyFill="1" applyBorder="1" applyAlignment="1">
      <alignment horizontal="center" vertical="top"/>
    </xf>
    <xf numFmtId="167" fontId="4" fillId="2" borderId="14" xfId="0" applyNumberFormat="1" applyFont="1" applyFill="1" applyBorder="1" applyAlignment="1">
      <alignment horizontal="center" vertical="top"/>
    </xf>
    <xf numFmtId="0" fontId="4" fillId="2" borderId="14" xfId="0" applyFont="1" applyFill="1" applyBorder="1" applyAlignment="1">
      <alignment horizontal="center" vertical="top"/>
    </xf>
    <xf numFmtId="0" fontId="4" fillId="2" borderId="15" xfId="0" applyFont="1" applyFill="1" applyBorder="1" applyAlignment="1">
      <alignment horizontal="center" vertical="top"/>
    </xf>
    <xf numFmtId="0" fontId="4" fillId="2" borderId="16" xfId="0" applyFont="1" applyFill="1" applyBorder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2" borderId="17" xfId="0" applyFont="1" applyFill="1" applyBorder="1" applyAlignment="1">
      <alignment horizontal="center" vertical="top"/>
    </xf>
    <xf numFmtId="165" fontId="1" fillId="2" borderId="3" xfId="0" applyNumberFormat="1" applyFont="1" applyFill="1" applyBorder="1" applyAlignment="1">
      <alignment horizontal="center" vertical="top"/>
    </xf>
    <xf numFmtId="2" fontId="1" fillId="2" borderId="3" xfId="0" applyNumberFormat="1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1" fillId="2" borderId="18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19" xfId="0" applyFont="1" applyFill="1" applyBorder="1" applyAlignment="1">
      <alignment horizontal="center" vertical="top"/>
    </xf>
    <xf numFmtId="165" fontId="1" fillId="2" borderId="20" xfId="0" applyNumberFormat="1" applyFont="1" applyFill="1" applyBorder="1" applyAlignment="1">
      <alignment horizontal="center" vertical="top"/>
    </xf>
    <xf numFmtId="2" fontId="1" fillId="2" borderId="20" xfId="0" applyNumberFormat="1" applyFont="1" applyFill="1" applyBorder="1" applyAlignment="1">
      <alignment horizontal="center" vertical="top"/>
    </xf>
    <xf numFmtId="0" fontId="1" fillId="2" borderId="20" xfId="0" applyFont="1" applyFill="1" applyBorder="1" applyAlignment="1">
      <alignment horizontal="center" vertical="top"/>
    </xf>
    <xf numFmtId="0" fontId="1" fillId="2" borderId="21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2" borderId="0" xfId="0" applyFont="1" applyFill="1" applyAlignment="1">
      <alignment horizontal="right"/>
    </xf>
    <xf numFmtId="172" fontId="4" fillId="2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/>
    </xf>
    <xf numFmtId="0" fontId="4" fillId="2" borderId="0" xfId="0" applyFont="1" applyFill="1"/>
    <xf numFmtId="173" fontId="4" fillId="3" borderId="3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right"/>
    </xf>
    <xf numFmtId="174" fontId="6" fillId="2" borderId="0" xfId="0" applyNumberFormat="1" applyFont="1" applyFill="1"/>
    <xf numFmtId="0" fontId="6" fillId="2" borderId="0" xfId="0" applyFont="1" applyFill="1"/>
    <xf numFmtId="0" fontId="0" fillId="2" borderId="0" xfId="0" applyFill="1"/>
    <xf numFmtId="0" fontId="1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2" fontId="1" fillId="2" borderId="0" xfId="0" applyNumberFormat="1" applyFont="1" applyFill="1"/>
    <xf numFmtId="0" fontId="1" fillId="2" borderId="0" xfId="0" applyFont="1" applyFill="1"/>
    <xf numFmtId="0" fontId="2" fillId="2" borderId="0" xfId="0" applyFont="1" applyFill="1"/>
    <xf numFmtId="0" fontId="2" fillId="2" borderId="3" xfId="0" applyFont="1" applyFill="1" applyBorder="1"/>
    <xf numFmtId="0" fontId="2" fillId="2" borderId="0" xfId="0" applyFont="1" applyFill="1"/>
    <xf numFmtId="0" fontId="1" fillId="2" borderId="0" xfId="0" applyFont="1" applyFill="1"/>
    <xf numFmtId="0" fontId="1" fillId="2" borderId="6" xfId="0" applyFont="1" applyFill="1" applyBorder="1"/>
    <xf numFmtId="0" fontId="1" fillId="2" borderId="2" xfId="0" applyFont="1" applyFill="1" applyBorder="1"/>
    <xf numFmtId="0" fontId="1" fillId="2" borderId="22" xfId="0" applyFont="1" applyFill="1" applyBorder="1"/>
    <xf numFmtId="0" fontId="1" fillId="2" borderId="23" xfId="0" applyFont="1" applyFill="1" applyBorder="1"/>
    <xf numFmtId="0" fontId="1" fillId="2" borderId="24" xfId="0" applyFont="1" applyFill="1" applyBorder="1"/>
    <xf numFmtId="0" fontId="2" fillId="2" borderId="25" xfId="0" applyFont="1" applyFill="1" applyBorder="1"/>
    <xf numFmtId="166" fontId="1" fillId="2" borderId="26" xfId="0" applyNumberFormat="1" applyFont="1" applyFill="1" applyBorder="1" applyAlignment="1">
      <alignment horizontal="center"/>
    </xf>
    <xf numFmtId="0" fontId="1" fillId="2" borderId="27" xfId="0" applyFont="1" applyFill="1" applyBorder="1" applyAlignment="1">
      <alignment horizontal="center"/>
    </xf>
    <xf numFmtId="0" fontId="1" fillId="2" borderId="28" xfId="0" applyFont="1" applyFill="1" applyBorder="1" applyAlignment="1">
      <alignment horizontal="center"/>
    </xf>
    <xf numFmtId="0" fontId="4" fillId="2" borderId="29" xfId="0" applyFont="1" applyFill="1" applyBorder="1" applyAlignment="1">
      <alignment horizontal="center"/>
    </xf>
    <xf numFmtId="2" fontId="4" fillId="2" borderId="24" xfId="0" applyNumberFormat="1" applyFont="1" applyFill="1" applyBorder="1" applyAlignment="1">
      <alignment horizontal="center"/>
    </xf>
    <xf numFmtId="2" fontId="1" fillId="2" borderId="23" xfId="0" applyNumberFormat="1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2" fontId="1" fillId="2" borderId="24" xfId="0" applyNumberFormat="1" applyFont="1" applyFill="1" applyBorder="1" applyAlignment="1">
      <alignment horizontal="center"/>
    </xf>
    <xf numFmtId="166" fontId="1" fillId="2" borderId="23" xfId="0" applyNumberFormat="1" applyFont="1" applyFill="1" applyBorder="1" applyAlignment="1">
      <alignment horizontal="center"/>
    </xf>
    <xf numFmtId="166" fontId="1" fillId="2" borderId="24" xfId="0" applyNumberFormat="1" applyFont="1" applyFill="1" applyBorder="1" applyAlignment="1">
      <alignment horizontal="center"/>
    </xf>
    <xf numFmtId="2" fontId="1" fillId="2" borderId="29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2" fontId="1" fillId="2" borderId="2" xfId="0" applyNumberFormat="1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2" borderId="25" xfId="0" applyFont="1" applyFill="1" applyBorder="1" applyAlignment="1">
      <alignment horizontal="center"/>
    </xf>
    <xf numFmtId="2" fontId="4" fillId="2" borderId="23" xfId="0" applyNumberFormat="1" applyFont="1" applyFill="1" applyBorder="1" applyAlignment="1">
      <alignment horizontal="center"/>
    </xf>
    <xf numFmtId="0" fontId="4" fillId="2" borderId="0" xfId="0" applyFont="1" applyFill="1" applyAlignment="1">
      <alignment horizontal="center" vertical="top"/>
    </xf>
    <xf numFmtId="0" fontId="2" fillId="2" borderId="26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1" fillId="2" borderId="35" xfId="0" applyFont="1" applyFill="1" applyBorder="1" applyAlignment="1">
      <alignment horizontal="center"/>
    </xf>
    <xf numFmtId="0" fontId="1" fillId="2" borderId="36" xfId="0" applyFont="1" applyFill="1" applyBorder="1" applyAlignment="1">
      <alignment horizontal="center"/>
    </xf>
    <xf numFmtId="0" fontId="4" fillId="2" borderId="0" xfId="0" applyFont="1" applyFill="1" applyAlignment="1">
      <alignment horizontal="center" vertical="top"/>
    </xf>
    <xf numFmtId="0" fontId="2" fillId="2" borderId="26" xfId="0" applyFont="1" applyFill="1" applyBorder="1" applyAlignment="1">
      <alignment horizontal="center"/>
    </xf>
    <xf numFmtId="166" fontId="2" fillId="2" borderId="0" xfId="0" applyNumberFormat="1" applyFont="1" applyFill="1" applyAlignment="1">
      <alignment horizontal="center"/>
    </xf>
    <xf numFmtId="0" fontId="4" fillId="2" borderId="30" xfId="0" applyFont="1" applyFill="1" applyBorder="1" applyAlignment="1">
      <alignment horizontal="center"/>
    </xf>
    <xf numFmtId="0" fontId="4" fillId="2" borderId="31" xfId="0" applyFont="1" applyFill="1" applyBorder="1" applyAlignment="1">
      <alignment horizontal="center"/>
    </xf>
    <xf numFmtId="0" fontId="4" fillId="2" borderId="32" xfId="0" applyFont="1" applyFill="1" applyBorder="1" applyAlignment="1">
      <alignment horizontal="center"/>
    </xf>
    <xf numFmtId="0" fontId="4" fillId="2" borderId="33" xfId="0" applyFont="1" applyFill="1" applyBorder="1" applyAlignment="1">
      <alignment horizontal="center"/>
    </xf>
    <xf numFmtId="0" fontId="4" fillId="2" borderId="25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18" xfId="0" applyFont="1" applyFill="1" applyBorder="1" applyAlignment="1">
      <alignment horizontal="center"/>
    </xf>
    <xf numFmtId="166" fontId="1" fillId="2" borderId="34" xfId="0" applyNumberFormat="1" applyFont="1" applyFill="1" applyBorder="1" applyAlignment="1">
      <alignment horizontal="center"/>
    </xf>
    <xf numFmtId="166" fontId="1" fillId="2" borderId="5" xfId="0" applyNumberFormat="1" applyFont="1" applyFill="1" applyBorder="1" applyAlignment="1">
      <alignment horizontal="center"/>
    </xf>
    <xf numFmtId="175" fontId="7" fillId="2" borderId="0" xfId="0" applyNumberFormat="1" applyFont="1" applyFill="1" applyAlignment="1">
      <alignment horizontal="center"/>
    </xf>
    <xf numFmtId="11" fontId="7" fillId="2" borderId="1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9334500" cy="1552575"/>
    <xdr:pic>
      <xdr:nvPicPr>
        <xdr:cNvPr id="0" name="Picture 4" descr="auto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8153400" cy="1552575"/>
    <xdr:pic>
      <xdr:nvPicPr>
        <xdr:cNvPr id="0" name="Picture 4" descr="auto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16"/>
  <sheetViews>
    <sheetView tabSelected="1" view="pageBreakPreview" zoomScale="80" zoomScaleNormal="85" workbookViewId="0">
      <selection activeCell="C59" sqref="C59"/>
    </sheetView>
  </sheetViews>
  <sheetFormatPr defaultRowHeight="15.75"/>
  <cols>
    <col min="1" max="1" width="45.140625" style="1" customWidth="1"/>
    <col min="2" max="2" width="32.140625" style="1" customWidth="1"/>
    <col min="3" max="3" width="28.7109375" style="1" customWidth="1"/>
    <col min="4" max="4" width="18" style="1" customWidth="1"/>
    <col min="5" max="5" width="16.5703125" style="1" customWidth="1"/>
    <col min="6" max="6" width="29.7109375" style="1" customWidth="1"/>
    <col min="7" max="7" width="9.140625" style="1" customWidth="1"/>
  </cols>
  <sheetData>
    <row r="1" spans="1:6" ht="15.95" customHeight="1"/>
    <row r="2" spans="1:6" ht="15.95" customHeight="1"/>
    <row r="3" spans="1:6" ht="15.95" customHeight="1"/>
    <row r="4" spans="1:6" ht="15.95" customHeight="1"/>
    <row r="5" spans="1:6" ht="15.95" customHeight="1"/>
    <row r="6" spans="1:6" ht="15.95" customHeight="1"/>
    <row r="7" spans="1:6" ht="15.95" customHeight="1"/>
    <row r="8" spans="1:6" ht="15.95" customHeight="1"/>
    <row r="9" spans="1:6" ht="15.95" customHeight="1"/>
    <row r="10" spans="1:6" ht="15.95" customHeight="1"/>
    <row r="11" spans="1:6" ht="15.95" customHeight="1"/>
    <row r="12" spans="1:6" ht="15.95" customHeight="1">
      <c r="A12" s="1" t="s">
        <v>0</v>
      </c>
      <c r="B12" s="1" t="s">
        <v>1</v>
      </c>
      <c r="C12" s="1" t="s">
        <v>2</v>
      </c>
      <c r="D12" s="1" t="s">
        <v>3</v>
      </c>
    </row>
    <row r="13" spans="1:6" ht="15.95" customHeight="1">
      <c r="A13" s="2" t="s">
        <v>4</v>
      </c>
      <c r="B13" s="2" t="s">
        <v>5</v>
      </c>
      <c r="F13" s="3"/>
    </row>
    <row r="14" spans="1:6" ht="15.95" customHeight="1">
      <c r="A14" s="4" t="s">
        <v>6</v>
      </c>
      <c r="B14" s="2" t="s">
        <v>7</v>
      </c>
      <c r="F14" s="3"/>
    </row>
    <row r="15" spans="1:6" ht="15.95" customHeight="1">
      <c r="A15" s="4" t="s">
        <v>8</v>
      </c>
      <c r="B15" s="1" t="s">
        <v>9</v>
      </c>
    </row>
    <row r="16" spans="1:6" ht="15.95" customHeight="1">
      <c r="A16" s="4" t="s">
        <v>10</v>
      </c>
      <c r="B16" s="5" t="s">
        <v>11</v>
      </c>
    </row>
    <row r="17" spans="1:7" ht="15.95" customHeight="1">
      <c r="A17" s="4" t="s">
        <v>12</v>
      </c>
      <c r="B17" s="1" t="s">
        <v>13</v>
      </c>
    </row>
    <row r="18" spans="1:7" ht="15.95" customHeight="1">
      <c r="A18" s="4" t="s">
        <v>14</v>
      </c>
      <c r="B18" s="6" t="s">
        <v>15</v>
      </c>
    </row>
    <row r="19" spans="1:7" ht="15.95" customHeight="1">
      <c r="A19" s="4" t="s">
        <v>16</v>
      </c>
      <c r="B19" s="6" t="s">
        <v>17</v>
      </c>
    </row>
    <row r="20" spans="1:7" ht="15.95" customHeight="1">
      <c r="A20" s="4"/>
      <c r="B20" s="6"/>
      <c r="C20" s="5"/>
      <c r="D20" s="5"/>
    </row>
    <row r="21" spans="1:7" s="9" customFormat="1" ht="23.25" customHeight="1">
      <c r="A21" s="7" t="s">
        <v>18</v>
      </c>
      <c r="B21" s="7" t="s">
        <v>19</v>
      </c>
      <c r="C21" s="8"/>
      <c r="D21" s="89"/>
      <c r="E21" s="89"/>
      <c r="F21" s="89"/>
    </row>
    <row r="22" spans="1:7" s="9" customFormat="1" ht="15.95" customHeight="1">
      <c r="A22" s="8" t="s">
        <v>20</v>
      </c>
      <c r="B22" s="114">
        <v>5.0000000000000001E-3</v>
      </c>
      <c r="C22" s="11" t="s">
        <v>21</v>
      </c>
      <c r="D22" s="89"/>
      <c r="E22" s="89"/>
      <c r="F22" s="89"/>
    </row>
    <row r="23" spans="1:7" s="9" customFormat="1" ht="16.5" customHeight="1">
      <c r="A23" s="89" t="s">
        <v>22</v>
      </c>
      <c r="B23" s="12">
        <v>350</v>
      </c>
      <c r="C23" s="74" t="s">
        <v>75</v>
      </c>
      <c r="D23" s="14"/>
      <c r="E23" s="15"/>
      <c r="F23" s="89"/>
    </row>
    <row r="24" spans="1:7" s="9" customFormat="1" ht="16.5" customHeight="1">
      <c r="A24" s="16" t="s">
        <v>76</v>
      </c>
      <c r="B24" s="17">
        <v>2</v>
      </c>
      <c r="C24" s="74" t="s">
        <v>25</v>
      </c>
      <c r="D24" s="14"/>
      <c r="E24" s="15"/>
      <c r="F24" s="89"/>
    </row>
    <row r="25" spans="1:7" s="9" customFormat="1" ht="19.5" customHeight="1">
      <c r="A25" s="19" t="s">
        <v>27</v>
      </c>
      <c r="B25" s="20">
        <f>B23/B24/B22</f>
        <v>35000</v>
      </c>
      <c r="C25" s="18"/>
      <c r="D25" s="14"/>
      <c r="E25" s="15"/>
      <c r="F25" s="89"/>
    </row>
    <row r="26" spans="1:7" s="9" customFormat="1" ht="19.5" customHeight="1">
      <c r="A26" s="14" t="s">
        <v>28</v>
      </c>
      <c r="B26" s="81"/>
      <c r="C26" s="89"/>
      <c r="D26" s="89"/>
      <c r="E26" s="89"/>
      <c r="F26" s="89"/>
    </row>
    <row r="27" spans="1:7" s="9" customFormat="1" ht="18.75" customHeight="1" thickBot="1">
      <c r="A27" s="14"/>
      <c r="B27" s="81"/>
      <c r="C27" s="89"/>
      <c r="D27" s="89"/>
      <c r="E27" s="89"/>
      <c r="F27" s="89"/>
    </row>
    <row r="28" spans="1:7" s="9" customFormat="1" ht="19.5" customHeight="1">
      <c r="A28" s="122" t="s">
        <v>29</v>
      </c>
      <c r="B28" s="123"/>
      <c r="C28" s="124" t="s">
        <v>30</v>
      </c>
      <c r="D28" s="124"/>
      <c r="E28" s="124"/>
      <c r="F28" s="125"/>
    </row>
    <row r="29" spans="1:7" s="9" customFormat="1" ht="19.5" customHeight="1">
      <c r="A29" s="25" t="s">
        <v>31</v>
      </c>
      <c r="B29" s="99" t="s">
        <v>77</v>
      </c>
      <c r="C29" s="126" t="s">
        <v>32</v>
      </c>
      <c r="D29" s="127"/>
      <c r="E29" s="127" t="s">
        <v>33</v>
      </c>
      <c r="F29" s="128"/>
    </row>
    <row r="30" spans="1:7" ht="20.100000000000001" customHeight="1">
      <c r="A30" s="27" t="s">
        <v>34</v>
      </c>
      <c r="B30" s="113" t="s">
        <v>78</v>
      </c>
      <c r="C30" s="129">
        <v>0.99099999999999999</v>
      </c>
      <c r="D30" s="130"/>
      <c r="E30" s="117">
        <f>POWER(C30,2)</f>
        <v>0.98208099999999998</v>
      </c>
      <c r="F30" s="118"/>
    </row>
    <row r="31" spans="1:7" ht="20.100000000000001" customHeight="1">
      <c r="A31" s="97" t="s">
        <v>36</v>
      </c>
      <c r="B31" s="100">
        <f>8000/8</f>
        <v>1000</v>
      </c>
      <c r="C31" s="96"/>
      <c r="D31" s="96"/>
      <c r="E31" s="97"/>
      <c r="F31" s="98"/>
    </row>
    <row r="32" spans="1:7" ht="20.100000000000001" customHeight="1">
      <c r="A32" s="89"/>
      <c r="B32" s="89"/>
      <c r="C32" s="108"/>
      <c r="D32" s="108"/>
      <c r="E32" s="80"/>
      <c r="F32" s="80"/>
      <c r="G32" s="9"/>
    </row>
    <row r="33" spans="1:9" ht="20.100000000000001" customHeight="1">
      <c r="A33" s="80"/>
      <c r="B33" s="37"/>
      <c r="C33" s="108"/>
      <c r="D33" s="108"/>
      <c r="E33" s="80"/>
      <c r="F33" s="80"/>
      <c r="G33" s="9"/>
    </row>
    <row r="34" spans="1:9" ht="20.100000000000001" customHeight="1">
      <c r="A34" s="120" t="s">
        <v>37</v>
      </c>
      <c r="B34" s="120"/>
      <c r="C34" s="120"/>
      <c r="D34" s="120"/>
      <c r="E34" s="120"/>
      <c r="F34" s="120"/>
      <c r="G34" s="9"/>
    </row>
    <row r="35" spans="1:9" ht="20.100000000000001" customHeight="1">
      <c r="A35" s="115"/>
      <c r="B35" s="115"/>
      <c r="C35" s="115"/>
      <c r="D35" s="115"/>
      <c r="E35" s="115"/>
      <c r="F35" s="115"/>
      <c r="G35" s="9"/>
    </row>
    <row r="36" spans="1:9" ht="20.100000000000001" customHeight="1">
      <c r="A36" s="87" t="s">
        <v>38</v>
      </c>
      <c r="B36" s="87" t="s">
        <v>39</v>
      </c>
      <c r="C36" s="87" t="s">
        <v>40</v>
      </c>
      <c r="D36" s="87" t="s">
        <v>41</v>
      </c>
      <c r="E36" s="87" t="s">
        <v>42</v>
      </c>
      <c r="F36" s="112" t="s">
        <v>43</v>
      </c>
      <c r="G36" s="9"/>
    </row>
    <row r="37" spans="1:9" ht="20.100000000000001" customHeight="1">
      <c r="A37" s="105">
        <f>B37*C37/(D37)*E37/F37</f>
        <v>5</v>
      </c>
      <c r="B37" s="107">
        <f>B31</f>
        <v>1000</v>
      </c>
      <c r="C37" s="93">
        <v>100</v>
      </c>
      <c r="D37" s="93">
        <v>2000</v>
      </c>
      <c r="E37" s="102">
        <v>200</v>
      </c>
      <c r="F37" s="111">
        <v>2000</v>
      </c>
      <c r="G37" s="9"/>
    </row>
    <row r="38" spans="1:9" s="86" customFormat="1" ht="16.5" customHeight="1">
      <c r="A38" s="105">
        <f>B38*C38/D38</f>
        <v>0.5</v>
      </c>
      <c r="B38" s="101">
        <f>A37</f>
        <v>5</v>
      </c>
      <c r="C38" s="93">
        <v>300</v>
      </c>
      <c r="D38" s="93">
        <v>3000</v>
      </c>
      <c r="E38" s="93"/>
      <c r="F38" s="91"/>
    </row>
    <row r="39" spans="1:9" s="85" customFormat="1">
      <c r="A39" s="105">
        <f>B39*C39/D39</f>
        <v>0.05</v>
      </c>
      <c r="B39" s="101">
        <f>A38</f>
        <v>0.5</v>
      </c>
      <c r="C39" s="93">
        <v>200</v>
      </c>
      <c r="D39" s="93">
        <v>2000</v>
      </c>
      <c r="E39" s="93"/>
      <c r="F39" s="91"/>
    </row>
    <row r="40" spans="1:9" s="85" customFormat="1">
      <c r="A40" s="106">
        <f>B40*C40/D40</f>
        <v>5.0000000000000001E-3</v>
      </c>
      <c r="B40" s="104">
        <f>A39</f>
        <v>0.05</v>
      </c>
      <c r="C40" s="94">
        <v>200</v>
      </c>
      <c r="D40" s="94">
        <v>2000</v>
      </c>
      <c r="E40" s="94"/>
      <c r="F40" s="92"/>
    </row>
    <row r="41" spans="1:9" s="85" customFormat="1">
      <c r="A41" s="108"/>
      <c r="B41" s="109"/>
      <c r="C41" s="89"/>
      <c r="D41" s="89"/>
      <c r="E41" s="90"/>
      <c r="F41" s="89"/>
    </row>
    <row r="42" spans="1:9" s="85" customFormat="1" ht="16.5">
      <c r="A42" s="121" t="s">
        <v>44</v>
      </c>
      <c r="B42" s="121"/>
      <c r="C42" s="121"/>
      <c r="D42" s="121"/>
      <c r="E42" s="121"/>
      <c r="F42" s="121"/>
    </row>
    <row r="43" spans="1:9" s="85" customFormat="1">
      <c r="A43" s="108"/>
      <c r="B43" s="109"/>
      <c r="C43" s="89"/>
      <c r="D43" s="89"/>
      <c r="E43" s="90"/>
      <c r="F43" s="89"/>
    </row>
    <row r="44" spans="1:9" s="85" customFormat="1" ht="16.5" customHeight="1">
      <c r="A44" s="87" t="s">
        <v>40</v>
      </c>
      <c r="B44" s="87" t="s">
        <v>79</v>
      </c>
      <c r="C44" s="87" t="s">
        <v>42</v>
      </c>
      <c r="D44" s="95" t="s">
        <v>80</v>
      </c>
      <c r="E44" s="87" t="s">
        <v>45</v>
      </c>
      <c r="F44" s="95" t="s">
        <v>46</v>
      </c>
    </row>
    <row r="45" spans="1:9" s="85" customFormat="1">
      <c r="A45" s="103">
        <v>50</v>
      </c>
      <c r="B45" s="110">
        <v>6950</v>
      </c>
      <c r="C45" s="103">
        <v>50</v>
      </c>
      <c r="D45" s="110">
        <v>6950</v>
      </c>
      <c r="E45" s="94"/>
      <c r="F45" s="92"/>
    </row>
    <row r="46" spans="1:9" s="86" customFormat="1" ht="16.5" customHeight="1">
      <c r="A46" s="30"/>
      <c r="B46" s="37"/>
      <c r="C46" s="89"/>
      <c r="D46" s="89"/>
      <c r="E46" s="8"/>
      <c r="F46" s="89"/>
    </row>
    <row r="47" spans="1:9" s="85" customFormat="1" ht="16.5">
      <c r="A47" s="11" t="s">
        <v>47</v>
      </c>
      <c r="B47" s="38">
        <v>50</v>
      </c>
      <c r="C47" s="8"/>
      <c r="D47" s="89"/>
      <c r="E47" s="89"/>
      <c r="F47" s="8"/>
    </row>
    <row r="48" spans="1:9" ht="15.95" customHeight="1">
      <c r="A48" s="39" t="s">
        <v>48</v>
      </c>
      <c r="B48" s="38">
        <v>50</v>
      </c>
      <c r="C48" s="40"/>
      <c r="D48" s="89"/>
      <c r="E48" s="89"/>
      <c r="F48" s="8"/>
      <c r="G48" s="9"/>
      <c r="H48" s="9"/>
      <c r="I48" s="9"/>
    </row>
    <row r="49" spans="1:9" ht="15.95" customHeight="1">
      <c r="A49" s="39"/>
      <c r="B49" s="38"/>
      <c r="C49" s="88"/>
      <c r="D49" s="89"/>
      <c r="E49" s="89"/>
      <c r="F49" s="8"/>
      <c r="G49" s="9"/>
      <c r="H49" s="9"/>
      <c r="I49" s="9"/>
    </row>
    <row r="50" spans="1:9" ht="15.95" customHeight="1">
      <c r="A50" s="41" t="s">
        <v>18</v>
      </c>
      <c r="B50" s="42" t="s">
        <v>49</v>
      </c>
      <c r="C50" s="88"/>
      <c r="D50" s="8"/>
      <c r="E50" s="43"/>
      <c r="F50" s="89"/>
      <c r="G50" s="9"/>
      <c r="H50" s="9"/>
      <c r="I50" s="9"/>
    </row>
    <row r="51" spans="1:9" ht="15.95" customHeight="1">
      <c r="A51" s="8"/>
      <c r="B51" s="45"/>
      <c r="C51" s="8"/>
      <c r="D51" s="45"/>
      <c r="E51" s="8"/>
      <c r="F51" s="89"/>
      <c r="G51" s="9"/>
      <c r="H51" s="9"/>
      <c r="I51" s="9"/>
    </row>
    <row r="52" spans="1:9" ht="18.75" customHeight="1">
      <c r="A52" s="8" t="s">
        <v>50</v>
      </c>
      <c r="B52" s="108">
        <v>6.24</v>
      </c>
      <c r="C52" s="8"/>
      <c r="D52" s="47"/>
      <c r="E52" s="48"/>
      <c r="F52" s="89"/>
      <c r="G52" s="9"/>
      <c r="H52" s="9"/>
      <c r="I52" s="9"/>
    </row>
    <row r="53" spans="1:9" ht="16.5">
      <c r="A53" s="8" t="s">
        <v>51</v>
      </c>
      <c r="B53" s="45">
        <v>-0.154</v>
      </c>
      <c r="C53" s="8"/>
      <c r="D53" s="49"/>
      <c r="E53" s="50"/>
      <c r="F53" s="89"/>
      <c r="G53" s="9"/>
      <c r="H53" s="9"/>
      <c r="I53" s="9"/>
    </row>
    <row r="54" spans="1:9" ht="15.95" customHeight="1">
      <c r="A54" s="8" t="s">
        <v>52</v>
      </c>
      <c r="B54" s="45"/>
      <c r="C54" s="8"/>
      <c r="D54" s="8"/>
      <c r="E54" s="8"/>
      <c r="F54" s="89"/>
      <c r="G54" s="9"/>
      <c r="H54" s="9"/>
      <c r="I54" s="9"/>
    </row>
    <row r="55" spans="1:9" ht="15.95" customHeight="1" thickBot="1">
      <c r="A55" s="8"/>
      <c r="B55" s="89"/>
      <c r="C55" s="89"/>
      <c r="D55" s="8"/>
      <c r="E55" s="8"/>
      <c r="F55" s="89"/>
      <c r="G55" s="9"/>
      <c r="H55" s="9"/>
      <c r="I55" s="9"/>
    </row>
    <row r="56" spans="1:9" ht="26.25" customHeight="1">
      <c r="A56" s="51" t="s">
        <v>53</v>
      </c>
      <c r="B56" s="52" t="s">
        <v>54</v>
      </c>
      <c r="C56" s="53" t="s">
        <v>55</v>
      </c>
      <c r="D56" s="54" t="s">
        <v>56</v>
      </c>
      <c r="E56" s="53" t="s">
        <v>57</v>
      </c>
      <c r="F56" s="55" t="s">
        <v>58</v>
      </c>
      <c r="G56" s="9"/>
      <c r="H56" s="9"/>
      <c r="I56" s="9"/>
    </row>
    <row r="57" spans="1:9" ht="26.25" customHeight="1">
      <c r="A57" s="58" t="s">
        <v>82</v>
      </c>
      <c r="B57" s="59">
        <v>50</v>
      </c>
      <c r="C57" s="60">
        <v>5000</v>
      </c>
      <c r="D57" s="61">
        <f>LN(C57)</f>
        <v>8.5171931914162382</v>
      </c>
      <c r="E57" s="61">
        <f>(D57-$B$52)/$B$53</f>
        <v>-14.786968775430116</v>
      </c>
      <c r="F57" s="62">
        <f>EXP(E57)</f>
        <v>3.7853065544113696E-7</v>
      </c>
      <c r="G57" s="9"/>
      <c r="H57" s="9"/>
      <c r="I57" s="9"/>
    </row>
    <row r="58" spans="1:9" s="57" customFormat="1" ht="27" customHeight="1" thickBot="1">
      <c r="A58" s="65" t="s">
        <v>83</v>
      </c>
      <c r="B58" s="66">
        <v>50</v>
      </c>
      <c r="C58" s="67">
        <v>4789</v>
      </c>
      <c r="D58" s="68">
        <f>LN(C58)</f>
        <v>8.4740769003426095</v>
      </c>
      <c r="E58" s="68">
        <f>(D58-$B$52)/$B$53</f>
        <v>-14.506992859367593</v>
      </c>
      <c r="F58" s="69">
        <f>EXP(E58)</f>
        <v>5.0083313291868754E-7</v>
      </c>
      <c r="G58" s="56"/>
      <c r="H58" s="56"/>
      <c r="I58" s="56"/>
    </row>
    <row r="59" spans="1:9" s="64" customFormat="1" ht="27" customHeight="1">
      <c r="A59" s="8"/>
      <c r="B59" s="45"/>
      <c r="C59" s="8"/>
      <c r="D59" s="119" t="s">
        <v>59</v>
      </c>
      <c r="E59" s="119"/>
      <c r="F59" s="70">
        <f>AVERAGE(F57:F58)</f>
        <v>4.3968189417991225E-7</v>
      </c>
      <c r="G59" s="63"/>
      <c r="H59" s="63"/>
      <c r="I59" s="63"/>
    </row>
    <row r="60" spans="1:9" s="64" customFormat="1" ht="27" customHeight="1">
      <c r="A60" s="89"/>
      <c r="B60" s="89"/>
      <c r="C60" s="89"/>
      <c r="D60" s="89"/>
      <c r="E60" s="76" t="s">
        <v>60</v>
      </c>
      <c r="F60" s="72">
        <f>STDEV(C57:C58)/AVERAGE(C57:C58)</f>
        <v>3.0483099566934627E-2</v>
      </c>
      <c r="G60" s="63"/>
      <c r="H60" s="63"/>
      <c r="I60" s="63"/>
    </row>
    <row r="61" spans="1:9" ht="26.25" customHeight="1">
      <c r="A61" s="8"/>
      <c r="B61" s="45"/>
      <c r="C61" s="8"/>
      <c r="D61" s="119" t="s">
        <v>61</v>
      </c>
      <c r="E61" s="119"/>
      <c r="F61" s="73">
        <v>2</v>
      </c>
      <c r="G61" s="9"/>
      <c r="H61" s="9"/>
      <c r="I61" s="9"/>
    </row>
    <row r="62" spans="1:9" ht="25.5" customHeight="1">
      <c r="A62" s="89"/>
      <c r="B62" s="89"/>
      <c r="C62" s="74"/>
      <c r="D62" s="89"/>
      <c r="E62" s="76" t="s">
        <v>62</v>
      </c>
      <c r="F62" s="116">
        <f>(A45+B45)/A45*(C45+D45)/C45</f>
        <v>19600</v>
      </c>
      <c r="G62" s="9"/>
      <c r="H62" s="9"/>
    </row>
    <row r="63" spans="1:9" ht="26.25" customHeight="1">
      <c r="A63" s="89"/>
      <c r="B63" s="89"/>
      <c r="C63" s="89"/>
      <c r="D63" s="89"/>
      <c r="E63" s="76" t="s">
        <v>63</v>
      </c>
      <c r="F63" s="75">
        <f>F62*F59</f>
        <v>8.6177651259262793E-3</v>
      </c>
      <c r="G63" s="9"/>
      <c r="H63" s="9"/>
      <c r="I63" s="9"/>
    </row>
    <row r="64" spans="1:9" ht="25.5" customHeight="1">
      <c r="A64" s="89"/>
      <c r="B64" s="89"/>
      <c r="C64" s="89"/>
      <c r="D64" s="89"/>
      <c r="E64" s="89"/>
      <c r="F64" s="89"/>
      <c r="G64" s="9"/>
      <c r="H64" s="9"/>
    </row>
    <row r="65" spans="1:9" ht="25.5" customHeight="1">
      <c r="A65" s="89"/>
      <c r="B65" s="89"/>
      <c r="C65" s="89"/>
      <c r="D65" s="89"/>
      <c r="E65" s="89"/>
      <c r="F65" s="89"/>
      <c r="G65" s="9"/>
      <c r="H65" s="9"/>
    </row>
    <row r="66" spans="1:9" ht="15.95" customHeight="1" thickBot="1">
      <c r="A66" s="74" t="s">
        <v>64</v>
      </c>
      <c r="B66" s="89"/>
      <c r="C66" s="76" t="s">
        <v>65</v>
      </c>
      <c r="D66" s="132">
        <f>F63*B24</f>
        <v>1.7235530251852559E-2</v>
      </c>
      <c r="E66" s="132"/>
      <c r="F66" s="74" t="str">
        <f>C23</f>
        <v>EU/vial</v>
      </c>
      <c r="G66" s="9"/>
      <c r="H66" s="9"/>
    </row>
    <row r="67" spans="1:9" ht="21">
      <c r="A67" s="89"/>
      <c r="B67" s="81"/>
      <c r="C67" s="81"/>
      <c r="D67" s="77"/>
      <c r="E67" s="78"/>
      <c r="F67" s="89"/>
      <c r="G67" s="9"/>
      <c r="H67" s="9"/>
    </row>
    <row r="68" spans="1:9" ht="19.5" customHeight="1">
      <c r="A68" s="89"/>
      <c r="B68" s="89"/>
      <c r="C68" s="89"/>
      <c r="D68" s="89"/>
      <c r="E68" s="89"/>
      <c r="F68" s="89"/>
      <c r="G68" s="9"/>
      <c r="H68" s="9"/>
    </row>
    <row r="69" spans="1:9" ht="21" customHeight="1">
      <c r="A69" s="89"/>
      <c r="B69" s="89"/>
      <c r="C69" s="89"/>
      <c r="D69" s="89"/>
      <c r="E69" s="89"/>
      <c r="F69" s="89"/>
      <c r="G69" s="9"/>
      <c r="H69" s="9"/>
    </row>
    <row r="70" spans="1:9" ht="18" customHeight="1">
      <c r="A70" s="89"/>
      <c r="B70" s="89"/>
      <c r="C70" s="89"/>
      <c r="D70" s="89"/>
      <c r="E70" s="89"/>
      <c r="F70" s="89"/>
      <c r="G70" s="9"/>
      <c r="H70" s="9"/>
    </row>
    <row r="71" spans="1:9" ht="18" customHeight="1">
      <c r="A71" s="80" t="s">
        <v>66</v>
      </c>
      <c r="B71" s="89"/>
      <c r="C71" s="80" t="s">
        <v>67</v>
      </c>
      <c r="D71" s="79"/>
      <c r="E71" s="89"/>
      <c r="F71" s="80" t="s">
        <v>68</v>
      </c>
      <c r="G71" s="9"/>
      <c r="H71" s="9"/>
    </row>
    <row r="72" spans="1:9" ht="18" customHeight="1">
      <c r="A72" s="81" t="s">
        <v>81</v>
      </c>
      <c r="B72" s="89"/>
      <c r="C72" s="81" t="s">
        <v>69</v>
      </c>
      <c r="D72" s="81"/>
      <c r="E72" s="89"/>
      <c r="F72" s="81" t="s">
        <v>70</v>
      </c>
      <c r="G72" s="9"/>
      <c r="H72" s="9"/>
    </row>
    <row r="73" spans="1:9" ht="24.95" customHeight="1" thickBot="1">
      <c r="A73" s="82"/>
      <c r="B73" s="89"/>
      <c r="C73" s="34"/>
      <c r="D73" s="89"/>
      <c r="E73" s="89"/>
      <c r="F73" s="34"/>
      <c r="G73" s="9"/>
      <c r="H73" s="9"/>
    </row>
    <row r="74" spans="1:9" ht="24.95" customHeight="1">
      <c r="F74" s="9"/>
      <c r="G74" s="9"/>
      <c r="H74" s="9"/>
    </row>
    <row r="75" spans="1:9" ht="24.95" customHeight="1">
      <c r="G75" s="9"/>
      <c r="H75" s="9"/>
    </row>
    <row r="76" spans="1:9" ht="24.95" customHeight="1">
      <c r="G76" s="9"/>
      <c r="H76" s="9"/>
    </row>
    <row r="77" spans="1:9" ht="24.95" customHeight="1">
      <c r="G77" s="9"/>
      <c r="H77" s="9"/>
      <c r="I77" s="9"/>
    </row>
    <row r="78" spans="1:9" ht="24.95" customHeight="1">
      <c r="G78" s="9"/>
      <c r="H78" s="9"/>
      <c r="I78" s="9"/>
    </row>
    <row r="79" spans="1:9" ht="24.95" customHeight="1">
      <c r="G79" s="9"/>
      <c r="H79" s="9"/>
      <c r="I79" s="9"/>
    </row>
    <row r="80" spans="1:9" ht="15.95" customHeight="1">
      <c r="G80" s="9"/>
      <c r="H80" s="9"/>
      <c r="I80" s="9"/>
    </row>
    <row r="81" spans="7:9" ht="15.95" customHeight="1">
      <c r="G81" s="9"/>
      <c r="H81" s="9"/>
      <c r="I81" s="9"/>
    </row>
    <row r="82" spans="7:9" ht="15.95" customHeight="1">
      <c r="G82" s="9"/>
      <c r="H82" s="9"/>
      <c r="I82" s="9"/>
    </row>
    <row r="83" spans="7:9" ht="15.95" customHeight="1">
      <c r="G83" s="9"/>
      <c r="H83" s="9"/>
      <c r="I83" s="9"/>
    </row>
    <row r="84" spans="7:9" ht="15.95" customHeight="1">
      <c r="G84" s="9"/>
      <c r="H84" s="9"/>
      <c r="I84" s="9"/>
    </row>
    <row r="85" spans="7:9" ht="15.95" customHeight="1">
      <c r="G85" s="9"/>
      <c r="H85" s="9"/>
      <c r="I85" s="9"/>
    </row>
    <row r="86" spans="7:9" ht="15.95" customHeight="1">
      <c r="G86" s="9"/>
      <c r="H86" s="9"/>
      <c r="I86" s="9"/>
    </row>
    <row r="87" spans="7:9" ht="15.95" customHeight="1">
      <c r="G87" s="9"/>
      <c r="H87" s="9"/>
      <c r="I87" s="9"/>
    </row>
    <row r="88" spans="7:9" ht="15.95" customHeight="1">
      <c r="G88" s="9"/>
      <c r="H88" s="9"/>
      <c r="I88" s="9"/>
    </row>
    <row r="89" spans="7:9" ht="15.95" customHeight="1">
      <c r="G89" s="9"/>
      <c r="H89" s="9"/>
      <c r="I89" s="9"/>
    </row>
    <row r="90" spans="7:9" ht="15.95" customHeight="1">
      <c r="G90" s="9"/>
      <c r="H90" s="9"/>
      <c r="I90" s="9"/>
    </row>
    <row r="91" spans="7:9" ht="15.95" customHeight="1">
      <c r="G91" s="9"/>
      <c r="H91" s="9"/>
      <c r="I91" s="9"/>
    </row>
    <row r="92" spans="7:9" ht="15.95" customHeight="1">
      <c r="G92" s="9"/>
      <c r="H92" s="9"/>
      <c r="I92" s="9"/>
    </row>
    <row r="93" spans="7:9" ht="15.95" customHeight="1">
      <c r="G93" s="9"/>
      <c r="H93" s="9"/>
      <c r="I93" s="9"/>
    </row>
    <row r="94" spans="7:9" ht="15.95" customHeight="1">
      <c r="G94" s="9"/>
      <c r="H94" s="9"/>
      <c r="I94" s="9"/>
    </row>
    <row r="95" spans="7:9" ht="15.95" customHeight="1">
      <c r="G95" s="9"/>
      <c r="H95" s="9"/>
      <c r="I95" s="9"/>
    </row>
    <row r="96" spans="7:9">
      <c r="G96" s="9"/>
      <c r="H96" s="9"/>
      <c r="I96" s="9"/>
    </row>
    <row r="97" spans="7:9">
      <c r="G97" s="9"/>
      <c r="H97" s="9"/>
      <c r="I97" s="9"/>
    </row>
    <row r="98" spans="7:9">
      <c r="G98" s="9"/>
      <c r="H98" s="9"/>
      <c r="I98" s="9"/>
    </row>
    <row r="99" spans="7:9">
      <c r="G99" s="9"/>
      <c r="H99" s="9"/>
      <c r="I99" s="9"/>
    </row>
    <row r="100" spans="7:9">
      <c r="G100" s="9"/>
      <c r="H100" s="9"/>
      <c r="I100" s="9"/>
    </row>
    <row r="101" spans="7:9">
      <c r="G101" s="9"/>
      <c r="H101" s="9"/>
      <c r="I101" s="9"/>
    </row>
    <row r="102" spans="7:9">
      <c r="G102" s="9"/>
      <c r="H102" s="9"/>
      <c r="I102" s="9"/>
    </row>
    <row r="103" spans="7:9">
      <c r="G103" s="9"/>
      <c r="H103" s="9"/>
      <c r="I103" s="9"/>
    </row>
    <row r="104" spans="7:9">
      <c r="G104" s="9"/>
      <c r="H104" s="9"/>
      <c r="I104" s="9"/>
    </row>
    <row r="105" spans="7:9">
      <c r="G105" s="9"/>
      <c r="H105" s="9"/>
      <c r="I105" s="9"/>
    </row>
    <row r="106" spans="7:9">
      <c r="G106" s="9"/>
      <c r="H106" s="9"/>
      <c r="I106" s="9"/>
    </row>
    <row r="107" spans="7:9">
      <c r="G107" s="83"/>
      <c r="H107" s="9"/>
      <c r="I107" s="9"/>
    </row>
    <row r="108" spans="7:9">
      <c r="G108" s="84"/>
      <c r="H108" s="9"/>
      <c r="I108" s="9"/>
    </row>
    <row r="109" spans="7:9">
      <c r="G109" s="84"/>
      <c r="H109" s="9"/>
      <c r="I109" s="9"/>
    </row>
    <row r="110" spans="7:9">
      <c r="G110" s="84"/>
      <c r="H110" s="9"/>
      <c r="I110" s="9"/>
    </row>
    <row r="111" spans="7:9">
      <c r="G111" s="9"/>
      <c r="H111" s="9"/>
      <c r="I111" s="9"/>
    </row>
    <row r="112" spans="7:9">
      <c r="G112" s="9"/>
      <c r="H112" s="9"/>
      <c r="I112" s="9"/>
    </row>
    <row r="113" spans="7:9">
      <c r="G113" s="9"/>
      <c r="H113" s="9"/>
      <c r="I113" s="9"/>
    </row>
    <row r="114" spans="7:9">
      <c r="G114" s="9"/>
      <c r="H114" s="9"/>
      <c r="I114" s="9"/>
    </row>
    <row r="115" spans="7:9">
      <c r="G115" s="9"/>
      <c r="H115" s="9"/>
      <c r="I115" s="9"/>
    </row>
    <row r="116" spans="7:9">
      <c r="G116" s="9"/>
      <c r="H116" s="9"/>
      <c r="I116" s="9"/>
    </row>
  </sheetData>
  <sheetProtection formatCells="0" formatColumns="0" formatRows="0" insertColumns="0" insertRows="0" insertHyperlinks="0" deleteColumns="0" deleteRows="0" sort="0" autoFilter="0" pivotTables="0"/>
  <mergeCells count="11">
    <mergeCell ref="A28:B28"/>
    <mergeCell ref="C28:F28"/>
    <mergeCell ref="C29:D29"/>
    <mergeCell ref="E29:F29"/>
    <mergeCell ref="C30:D30"/>
    <mergeCell ref="E30:F30"/>
    <mergeCell ref="D61:E61"/>
    <mergeCell ref="A34:F34"/>
    <mergeCell ref="A42:F42"/>
    <mergeCell ref="D59:E59"/>
    <mergeCell ref="D66:E66"/>
  </mergeCells>
  <printOptions horizontalCentered="1"/>
  <pageMargins left="0.75" right="0.5" top="0.5" bottom="0.5" header="0.25" footer="0.25"/>
  <pageSetup scale="53" orientation="portrait" r:id="rId1"/>
  <headerFooter alignWithMargins="0">
    <oddFooter>&amp;L&amp;B NDQA201511479 / Bacterial Endotoxin / Download 1  /  Analyst - Eric Ngamau /  Date 25-11-2015 &amp;RPage &amp;P of &amp;N</oddFooter>
  </headerFooter>
  <colBreaks count="1" manualBreakCount="1">
    <brk id="6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03"/>
  <sheetViews>
    <sheetView view="pageBreakPreview" zoomScale="80" zoomScaleNormal="85" workbookViewId="0">
      <selection activeCell="C48" sqref="C48"/>
    </sheetView>
  </sheetViews>
  <sheetFormatPr defaultRowHeight="15.75"/>
  <cols>
    <col min="1" max="1" width="45.140625" style="1" customWidth="1"/>
    <col min="2" max="2" width="23.140625" style="1" customWidth="1"/>
    <col min="3" max="3" width="28.7109375" style="1" customWidth="1"/>
    <col min="4" max="4" width="13.28515625" style="1" customWidth="1"/>
    <col min="5" max="5" width="12.5703125" style="1" customWidth="1"/>
    <col min="6" max="6" width="29.7109375" style="1" customWidth="1"/>
    <col min="7" max="7" width="9.140625" style="1" customWidth="1"/>
  </cols>
  <sheetData>
    <row r="1" spans="1:6" ht="15.95" customHeight="1"/>
    <row r="2" spans="1:6" ht="15.95" customHeight="1"/>
    <row r="3" spans="1:6" ht="15.95" customHeight="1"/>
    <row r="4" spans="1:6" ht="15.95" customHeight="1"/>
    <row r="5" spans="1:6" ht="15.95" customHeight="1"/>
    <row r="6" spans="1:6" ht="15.95" customHeight="1"/>
    <row r="7" spans="1:6" ht="15.95" customHeight="1"/>
    <row r="8" spans="1:6" ht="15.95" customHeight="1"/>
    <row r="9" spans="1:6" ht="15.95" customHeight="1"/>
    <row r="10" spans="1:6" ht="15.95" customHeight="1"/>
    <row r="11" spans="1:6" ht="15.95" customHeight="1"/>
    <row r="12" spans="1:6" ht="15.95" customHeight="1"/>
    <row r="13" spans="1:6" ht="15.95" customHeight="1">
      <c r="A13" s="2" t="s">
        <v>4</v>
      </c>
      <c r="B13" s="2" t="s">
        <v>71</v>
      </c>
      <c r="F13" s="3"/>
    </row>
    <row r="14" spans="1:6" ht="15.95" customHeight="1">
      <c r="A14" s="4" t="s">
        <v>6</v>
      </c>
      <c r="B14" s="2" t="s">
        <v>71</v>
      </c>
      <c r="F14" s="3"/>
    </row>
    <row r="15" spans="1:6" ht="15.95" customHeight="1">
      <c r="A15" s="4" t="s">
        <v>8</v>
      </c>
      <c r="B15" s="1" t="s">
        <v>72</v>
      </c>
    </row>
    <row r="16" spans="1:6" ht="15.95" customHeight="1">
      <c r="A16" s="4" t="s">
        <v>10</v>
      </c>
      <c r="B16" s="5" t="str">
        <f>B13</f>
        <v>PACLITAXEL INJECTION</v>
      </c>
    </row>
    <row r="17" spans="1:7" ht="15.95" customHeight="1">
      <c r="A17" s="4" t="s">
        <v>12</v>
      </c>
      <c r="B17" s="1" t="s">
        <v>73</v>
      </c>
    </row>
    <row r="18" spans="1:7" ht="15.95" customHeight="1">
      <c r="A18" s="4" t="s">
        <v>14</v>
      </c>
      <c r="B18" s="6">
        <v>41716</v>
      </c>
    </row>
    <row r="19" spans="1:7" ht="15.95" customHeight="1">
      <c r="A19" s="4" t="s">
        <v>16</v>
      </c>
      <c r="B19" s="6">
        <v>41716</v>
      </c>
    </row>
    <row r="20" spans="1:7" ht="15.95" customHeight="1">
      <c r="A20" s="4"/>
      <c r="B20" s="6"/>
      <c r="C20" s="5"/>
      <c r="D20" s="5"/>
    </row>
    <row r="21" spans="1:7" s="9" customFormat="1" ht="23.25" customHeight="1">
      <c r="A21" s="7" t="s">
        <v>18</v>
      </c>
      <c r="B21" s="7" t="s">
        <v>19</v>
      </c>
      <c r="C21" s="8"/>
    </row>
    <row r="22" spans="1:7" s="9" customFormat="1" ht="15.95" customHeight="1">
      <c r="A22" s="8" t="s">
        <v>20</v>
      </c>
      <c r="B22" s="10">
        <v>5.0000000000000001E-3</v>
      </c>
      <c r="C22" s="11" t="s">
        <v>21</v>
      </c>
    </row>
    <row r="23" spans="1:7" s="9" customFormat="1" ht="16.5" customHeight="1">
      <c r="A23" s="9" t="s">
        <v>22</v>
      </c>
      <c r="B23" s="12">
        <v>0.67</v>
      </c>
      <c r="C23" s="13" t="s">
        <v>23</v>
      </c>
      <c r="D23" s="14"/>
      <c r="E23" s="15"/>
    </row>
    <row r="24" spans="1:7" s="9" customFormat="1" ht="16.5" customHeight="1">
      <c r="A24" s="16" t="s">
        <v>24</v>
      </c>
      <c r="B24" s="17"/>
      <c r="C24" s="13" t="s">
        <v>25</v>
      </c>
      <c r="D24" s="14"/>
      <c r="E24" s="15"/>
    </row>
    <row r="25" spans="1:7" s="9" customFormat="1" ht="19.5" customHeight="1">
      <c r="A25" s="16" t="s">
        <v>26</v>
      </c>
      <c r="B25" s="17">
        <v>6</v>
      </c>
      <c r="C25" s="18"/>
      <c r="D25" s="14"/>
      <c r="E25" s="15"/>
    </row>
    <row r="26" spans="1:7" s="9" customFormat="1" ht="19.5" customHeight="1">
      <c r="A26" s="16"/>
      <c r="B26" s="17"/>
      <c r="C26" s="18"/>
      <c r="D26" s="14"/>
      <c r="E26" s="15"/>
    </row>
    <row r="27" spans="1:7" s="9" customFormat="1" ht="18.75" customHeight="1">
      <c r="A27" s="19" t="s">
        <v>27</v>
      </c>
      <c r="B27" s="20"/>
      <c r="C27" s="18"/>
      <c r="D27" s="14"/>
      <c r="E27" s="15"/>
    </row>
    <row r="28" spans="1:7" s="9" customFormat="1" ht="19.5" customHeight="1">
      <c r="A28" s="14" t="s">
        <v>28</v>
      </c>
      <c r="B28" s="21"/>
    </row>
    <row r="29" spans="1:7" s="9" customFormat="1" ht="19.5" customHeight="1">
      <c r="A29" s="14"/>
      <c r="B29" s="21"/>
    </row>
    <row r="30" spans="1:7" ht="20.100000000000001" customHeight="1">
      <c r="A30" s="122" t="s">
        <v>29</v>
      </c>
      <c r="B30" s="123"/>
      <c r="C30" s="124" t="s">
        <v>30</v>
      </c>
      <c r="D30" s="124"/>
      <c r="E30" s="124"/>
      <c r="F30" s="125"/>
    </row>
    <row r="31" spans="1:7" ht="20.100000000000001" customHeight="1">
      <c r="A31" s="22"/>
      <c r="B31" s="23"/>
      <c r="C31" s="126" t="s">
        <v>32</v>
      </c>
      <c r="D31" s="127"/>
      <c r="E31" s="127" t="s">
        <v>33</v>
      </c>
      <c r="F31" s="128"/>
    </row>
    <row r="32" spans="1:7" ht="20.100000000000001" customHeight="1">
      <c r="A32" s="25" t="s">
        <v>31</v>
      </c>
      <c r="B32" s="26" t="s">
        <v>74</v>
      </c>
      <c r="C32" s="129">
        <v>-0.999</v>
      </c>
      <c r="D32" s="130"/>
      <c r="E32" s="117">
        <v>0.998</v>
      </c>
      <c r="F32" s="118"/>
      <c r="G32" s="9"/>
    </row>
    <row r="33" spans="1:9" ht="20.100000000000001" customHeight="1">
      <c r="A33" s="27" t="s">
        <v>34</v>
      </c>
      <c r="B33" s="28" t="s">
        <v>35</v>
      </c>
      <c r="C33" s="29"/>
      <c r="D33" s="29"/>
      <c r="E33" s="30"/>
      <c r="F33" s="31"/>
      <c r="G33" s="9"/>
    </row>
    <row r="34" spans="1:9" ht="20.100000000000001" customHeight="1">
      <c r="A34" s="32" t="s">
        <v>36</v>
      </c>
      <c r="B34" s="33">
        <f>7500/7.5</f>
        <v>1000</v>
      </c>
      <c r="C34" s="34"/>
      <c r="D34" s="34"/>
      <c r="E34" s="35"/>
      <c r="F34" s="36"/>
      <c r="G34" s="9"/>
    </row>
    <row r="35" spans="1:9" ht="15.95" customHeight="1">
      <c r="A35" s="30"/>
      <c r="B35" s="37"/>
      <c r="E35" s="8"/>
      <c r="F35" s="9"/>
      <c r="G35" s="9"/>
      <c r="H35" s="9"/>
      <c r="I35" s="9"/>
    </row>
    <row r="36" spans="1:9" ht="15.95" customHeight="1">
      <c r="A36" s="11" t="s">
        <v>47</v>
      </c>
      <c r="B36" s="38">
        <v>50</v>
      </c>
      <c r="C36" s="8"/>
      <c r="D36" s="9"/>
      <c r="E36" s="9"/>
      <c r="F36" s="8"/>
      <c r="G36" s="9"/>
      <c r="H36" s="9"/>
      <c r="I36" s="9"/>
    </row>
    <row r="37" spans="1:9" ht="15.95" customHeight="1">
      <c r="A37" s="39" t="s">
        <v>48</v>
      </c>
      <c r="B37" s="38">
        <v>50</v>
      </c>
      <c r="C37" s="40"/>
      <c r="D37" s="9"/>
      <c r="E37" s="9"/>
      <c r="F37" s="8"/>
      <c r="G37" s="9"/>
      <c r="H37" s="9"/>
      <c r="I37" s="9"/>
    </row>
    <row r="38" spans="1:9" ht="15.95" customHeight="1">
      <c r="A38" s="39"/>
      <c r="B38" s="38"/>
      <c r="C38" s="40"/>
      <c r="D38" s="9"/>
      <c r="E38" s="9"/>
      <c r="F38" s="8"/>
      <c r="G38" s="9"/>
      <c r="H38" s="9"/>
      <c r="I38" s="9"/>
    </row>
    <row r="39" spans="1:9" ht="18.75" customHeight="1">
      <c r="A39" s="41" t="s">
        <v>18</v>
      </c>
      <c r="B39" s="42" t="s">
        <v>49</v>
      </c>
      <c r="C39" s="2"/>
      <c r="D39" s="8"/>
      <c r="E39" s="43"/>
      <c r="F39" s="44"/>
      <c r="G39" s="9"/>
      <c r="H39" s="9"/>
      <c r="I39" s="9"/>
    </row>
    <row r="40" spans="1:9">
      <c r="A40" s="8"/>
      <c r="B40" s="45"/>
      <c r="C40" s="8"/>
      <c r="D40" s="45"/>
      <c r="E40" s="8"/>
      <c r="F40" s="44"/>
      <c r="G40" s="9"/>
      <c r="H40" s="9"/>
      <c r="I40" s="9"/>
    </row>
    <row r="41" spans="1:9" ht="15.95" customHeight="1">
      <c r="A41" s="8" t="s">
        <v>50</v>
      </c>
      <c r="B41" s="46">
        <v>6.14</v>
      </c>
      <c r="C41" s="8"/>
      <c r="D41" s="47"/>
      <c r="E41" s="48"/>
      <c r="F41" s="44"/>
      <c r="G41" s="9"/>
      <c r="H41" s="9"/>
      <c r="I41" s="9"/>
    </row>
    <row r="42" spans="1:9" ht="15.95" customHeight="1">
      <c r="A42" s="8" t="s">
        <v>51</v>
      </c>
      <c r="B42" s="45">
        <v>-0.128</v>
      </c>
      <c r="C42" s="8"/>
      <c r="D42" s="49"/>
      <c r="E42" s="50"/>
      <c r="F42" s="44"/>
      <c r="G42" s="9"/>
      <c r="H42" s="9"/>
      <c r="I42" s="9"/>
    </row>
    <row r="43" spans="1:9" ht="26.25" customHeight="1">
      <c r="A43" s="8" t="s">
        <v>52</v>
      </c>
      <c r="B43" s="45"/>
      <c r="C43" s="8"/>
      <c r="D43" s="8"/>
      <c r="E43" s="8"/>
      <c r="F43" s="44"/>
      <c r="G43" s="9"/>
      <c r="H43" s="9"/>
      <c r="I43" s="9"/>
    </row>
    <row r="44" spans="1:9" ht="26.25" customHeight="1">
      <c r="A44" s="8"/>
      <c r="D44" s="8"/>
      <c r="E44" s="8"/>
      <c r="F44" s="44"/>
      <c r="G44" s="9"/>
      <c r="H44" s="9"/>
      <c r="I44" s="9"/>
    </row>
    <row r="45" spans="1:9" s="57" customFormat="1" ht="27" customHeight="1">
      <c r="A45" s="51" t="s">
        <v>53</v>
      </c>
      <c r="B45" s="52" t="s">
        <v>54</v>
      </c>
      <c r="C45" s="53" t="s">
        <v>55</v>
      </c>
      <c r="D45" s="54" t="s">
        <v>56</v>
      </c>
      <c r="E45" s="53" t="s">
        <v>57</v>
      </c>
      <c r="F45" s="55" t="s">
        <v>58</v>
      </c>
      <c r="G45" s="56"/>
      <c r="H45" s="56"/>
      <c r="I45" s="56"/>
    </row>
    <row r="46" spans="1:9" s="64" customFormat="1" ht="27" customHeight="1">
      <c r="A46" s="58"/>
      <c r="B46" s="59">
        <v>50</v>
      </c>
      <c r="C46" s="60">
        <v>4332</v>
      </c>
      <c r="D46" s="61">
        <f>LN(C46)</f>
        <v>8.3737846081208804</v>
      </c>
      <c r="E46" s="61">
        <f>(D46-$B$41)/$B$42</f>
        <v>-17.451442250944382</v>
      </c>
      <c r="F46" s="62">
        <f>EXP(E46)</f>
        <v>2.6359364108723208E-8</v>
      </c>
      <c r="G46" s="63"/>
      <c r="H46" s="63"/>
      <c r="I46" s="63"/>
    </row>
    <row r="47" spans="1:9" s="64" customFormat="1" ht="27" customHeight="1">
      <c r="A47" s="65"/>
      <c r="B47" s="66">
        <v>50</v>
      </c>
      <c r="C47" s="67">
        <v>4306</v>
      </c>
      <c r="D47" s="68">
        <f>LN(C47)</f>
        <v>8.367764677924308</v>
      </c>
      <c r="E47" s="68">
        <f>(D47-$B$41)/$B$42</f>
        <v>-17.404411546283658</v>
      </c>
      <c r="F47" s="69">
        <f>EXP(E47)</f>
        <v>2.7628677983857182E-8</v>
      </c>
      <c r="G47" s="63"/>
      <c r="H47" s="63"/>
      <c r="I47" s="63"/>
    </row>
    <row r="48" spans="1:9" ht="26.25" customHeight="1">
      <c r="A48" s="8"/>
      <c r="B48" s="45"/>
      <c r="C48" s="8"/>
      <c r="D48" s="119" t="s">
        <v>59</v>
      </c>
      <c r="E48" s="119"/>
      <c r="F48" s="70">
        <f>AVERAGE(F46:F47)</f>
        <v>2.6994021046290195E-8</v>
      </c>
      <c r="G48" s="9"/>
      <c r="H48" s="9"/>
      <c r="I48" s="9"/>
    </row>
    <row r="49" spans="1:9" ht="25.5" customHeight="1">
      <c r="E49" s="71" t="s">
        <v>60</v>
      </c>
      <c r="F49" s="72">
        <f>STDEV(C46:C47)/AVERAGE(C46:C47)</f>
        <v>4.2567206091341132E-3</v>
      </c>
      <c r="G49" s="9"/>
      <c r="H49" s="9"/>
    </row>
    <row r="50" spans="1:9" ht="26.25" customHeight="1">
      <c r="A50" s="8"/>
      <c r="B50" s="45"/>
      <c r="C50" s="8"/>
      <c r="D50" s="119" t="s">
        <v>61</v>
      </c>
      <c r="E50" s="119"/>
      <c r="F50" s="73">
        <v>2</v>
      </c>
      <c r="G50" s="9"/>
      <c r="H50" s="9"/>
      <c r="I50" s="9"/>
    </row>
    <row r="51" spans="1:9" ht="25.5" customHeight="1">
      <c r="C51" s="74"/>
      <c r="E51" s="71" t="s">
        <v>62</v>
      </c>
      <c r="F51" s="24">
        <f>4000/100*4000/100</f>
        <v>1600</v>
      </c>
      <c r="G51" s="9"/>
      <c r="H51" s="9"/>
    </row>
    <row r="52" spans="1:9" ht="25.5" customHeight="1">
      <c r="E52" s="71" t="s">
        <v>63</v>
      </c>
      <c r="F52" s="75">
        <f>F51*F48</f>
        <v>4.3190433674064309E-5</v>
      </c>
      <c r="G52" s="9"/>
      <c r="H52" s="9"/>
    </row>
    <row r="53" spans="1:9" ht="15.95" customHeight="1">
      <c r="F53" s="9"/>
      <c r="G53" s="9"/>
      <c r="H53" s="9"/>
    </row>
    <row r="54" spans="1:9">
      <c r="F54" s="9"/>
      <c r="G54" s="9"/>
      <c r="H54" s="9"/>
    </row>
    <row r="55" spans="1:9" ht="18.75" customHeight="1">
      <c r="A55" s="4" t="s">
        <v>64</v>
      </c>
      <c r="C55" s="76" t="s">
        <v>65</v>
      </c>
      <c r="D55" s="131">
        <f>F52*5/500</f>
        <v>4.3190433674064307E-7</v>
      </c>
      <c r="E55" s="131"/>
      <c r="F55" s="74" t="str">
        <f>C23</f>
        <v>EU/mg</v>
      </c>
      <c r="G55" s="9"/>
      <c r="H55" s="9"/>
    </row>
    <row r="56" spans="1:9" ht="21" customHeight="1">
      <c r="B56" s="21"/>
      <c r="C56" s="21"/>
      <c r="D56" s="77"/>
      <c r="E56" s="78"/>
      <c r="F56" s="9"/>
      <c r="G56" s="9"/>
      <c r="H56" s="9"/>
    </row>
    <row r="57" spans="1:9" ht="18" customHeight="1">
      <c r="F57" s="9"/>
      <c r="G57" s="9"/>
      <c r="H57" s="9"/>
    </row>
    <row r="58" spans="1:9" ht="18" customHeight="1">
      <c r="F58" s="9"/>
      <c r="G58" s="9"/>
      <c r="H58" s="9"/>
    </row>
    <row r="59" spans="1:9" ht="18" customHeight="1">
      <c r="F59" s="9"/>
      <c r="G59" s="9"/>
      <c r="H59" s="9"/>
    </row>
    <row r="60" spans="1:9" ht="24.95" customHeight="1">
      <c r="A60" s="63" t="s">
        <v>66</v>
      </c>
      <c r="C60" s="63" t="s">
        <v>67</v>
      </c>
      <c r="D60" s="79"/>
      <c r="F60" s="80" t="s">
        <v>68</v>
      </c>
      <c r="G60" s="9"/>
      <c r="H60" s="9"/>
    </row>
    <row r="61" spans="1:9" ht="24.95" customHeight="1">
      <c r="A61" s="21"/>
      <c r="C61" s="81" t="s">
        <v>69</v>
      </c>
      <c r="D61" s="21"/>
      <c r="F61" s="21" t="s">
        <v>70</v>
      </c>
      <c r="G61" s="9"/>
      <c r="H61" s="9"/>
    </row>
    <row r="62" spans="1:9" ht="24.95" customHeight="1">
      <c r="A62" s="82"/>
      <c r="C62" s="34"/>
      <c r="D62" s="9"/>
      <c r="F62" s="34"/>
      <c r="G62" s="9"/>
      <c r="H62" s="9"/>
    </row>
    <row r="63" spans="1:9" ht="24.95" customHeight="1">
      <c r="F63" s="9"/>
      <c r="G63" s="9"/>
      <c r="H63" s="9"/>
    </row>
    <row r="64" spans="1:9" ht="24.95" customHeight="1">
      <c r="G64" s="9"/>
      <c r="H64" s="9"/>
      <c r="I64" s="9"/>
    </row>
    <row r="65" spans="7:9" ht="24.95" customHeight="1">
      <c r="G65" s="9"/>
      <c r="H65" s="9"/>
      <c r="I65" s="9"/>
    </row>
    <row r="66" spans="7:9" ht="24.95" customHeight="1">
      <c r="G66" s="9"/>
      <c r="H66" s="9"/>
      <c r="I66" s="9"/>
    </row>
    <row r="67" spans="7:9" ht="15.95" customHeight="1">
      <c r="G67" s="9"/>
      <c r="H67" s="9"/>
      <c r="I67" s="9"/>
    </row>
    <row r="68" spans="7:9" ht="15.95" customHeight="1">
      <c r="G68" s="9"/>
      <c r="H68" s="9"/>
      <c r="I68" s="9"/>
    </row>
    <row r="69" spans="7:9" ht="15.95" customHeight="1">
      <c r="G69" s="9"/>
      <c r="H69" s="9"/>
      <c r="I69" s="9"/>
    </row>
    <row r="70" spans="7:9" ht="15.95" customHeight="1">
      <c r="G70" s="9"/>
      <c r="H70" s="9"/>
      <c r="I70" s="9"/>
    </row>
    <row r="71" spans="7:9" ht="15.95" customHeight="1">
      <c r="G71" s="9"/>
      <c r="H71" s="9"/>
      <c r="I71" s="9"/>
    </row>
    <row r="72" spans="7:9" ht="15.95" customHeight="1">
      <c r="G72" s="9"/>
      <c r="H72" s="9"/>
      <c r="I72" s="9"/>
    </row>
    <row r="73" spans="7:9" ht="15.95" customHeight="1">
      <c r="G73" s="9"/>
      <c r="H73" s="9"/>
      <c r="I73" s="9"/>
    </row>
    <row r="74" spans="7:9" ht="15.95" customHeight="1">
      <c r="G74" s="9"/>
      <c r="H74" s="9"/>
      <c r="I74" s="9"/>
    </row>
    <row r="75" spans="7:9" ht="15.95" customHeight="1">
      <c r="G75" s="9"/>
      <c r="H75" s="9"/>
      <c r="I75" s="9"/>
    </row>
    <row r="76" spans="7:9" ht="15.95" customHeight="1">
      <c r="G76" s="9"/>
      <c r="H76" s="9"/>
      <c r="I76" s="9"/>
    </row>
    <row r="77" spans="7:9" ht="15.95" customHeight="1">
      <c r="G77" s="9"/>
      <c r="H77" s="9"/>
      <c r="I77" s="9"/>
    </row>
    <row r="78" spans="7:9" ht="15.95" customHeight="1">
      <c r="G78" s="9"/>
      <c r="H78" s="9"/>
      <c r="I78" s="9"/>
    </row>
    <row r="79" spans="7:9" ht="15.95" customHeight="1">
      <c r="G79" s="9"/>
      <c r="H79" s="9"/>
      <c r="I79" s="9"/>
    </row>
    <row r="80" spans="7:9" ht="15.95" customHeight="1">
      <c r="G80" s="9"/>
      <c r="H80" s="9"/>
      <c r="I80" s="9"/>
    </row>
    <row r="81" spans="7:9" ht="15.95" customHeight="1">
      <c r="G81" s="9"/>
      <c r="H81" s="9"/>
      <c r="I81" s="9"/>
    </row>
    <row r="82" spans="7:9" ht="15.95" customHeight="1">
      <c r="G82" s="9"/>
      <c r="H82" s="9"/>
      <c r="I82" s="9"/>
    </row>
    <row r="83" spans="7:9">
      <c r="G83" s="9"/>
      <c r="H83" s="9"/>
      <c r="I83" s="9"/>
    </row>
    <row r="84" spans="7:9">
      <c r="G84" s="9"/>
      <c r="H84" s="9"/>
      <c r="I84" s="9"/>
    </row>
    <row r="85" spans="7:9">
      <c r="G85" s="9"/>
      <c r="H85" s="9"/>
      <c r="I85" s="9"/>
    </row>
    <row r="86" spans="7:9">
      <c r="G86" s="9"/>
      <c r="H86" s="9"/>
      <c r="I86" s="9"/>
    </row>
    <row r="87" spans="7:9">
      <c r="G87" s="9"/>
      <c r="H87" s="9"/>
      <c r="I87" s="9"/>
    </row>
    <row r="88" spans="7:9">
      <c r="G88" s="9"/>
      <c r="H88" s="9"/>
      <c r="I88" s="9"/>
    </row>
    <row r="89" spans="7:9">
      <c r="G89" s="9"/>
      <c r="H89" s="9"/>
      <c r="I89" s="9"/>
    </row>
    <row r="90" spans="7:9">
      <c r="G90" s="9"/>
      <c r="H90" s="9"/>
      <c r="I90" s="9"/>
    </row>
    <row r="91" spans="7:9">
      <c r="G91" s="9"/>
      <c r="H91" s="9"/>
      <c r="I91" s="9"/>
    </row>
    <row r="92" spans="7:9">
      <c r="G92" s="9"/>
      <c r="H92" s="9"/>
      <c r="I92" s="9"/>
    </row>
    <row r="93" spans="7:9">
      <c r="G93" s="9"/>
      <c r="H93" s="9"/>
      <c r="I93" s="9"/>
    </row>
    <row r="94" spans="7:9">
      <c r="G94" s="83"/>
      <c r="H94" s="9"/>
      <c r="I94" s="9"/>
    </row>
    <row r="95" spans="7:9">
      <c r="G95" s="84"/>
      <c r="H95" s="9"/>
      <c r="I95" s="9"/>
    </row>
    <row r="96" spans="7:9">
      <c r="G96" s="84"/>
      <c r="H96" s="9"/>
      <c r="I96" s="9"/>
    </row>
    <row r="97" spans="7:9">
      <c r="G97" s="84"/>
      <c r="H97" s="9"/>
      <c r="I97" s="9"/>
    </row>
    <row r="98" spans="7:9">
      <c r="G98" s="9"/>
      <c r="H98" s="9"/>
      <c r="I98" s="9"/>
    </row>
    <row r="99" spans="7:9">
      <c r="G99" s="9"/>
      <c r="H99" s="9"/>
      <c r="I99" s="9"/>
    </row>
    <row r="100" spans="7:9">
      <c r="G100" s="9"/>
      <c r="H100" s="9"/>
      <c r="I100" s="9"/>
    </row>
    <row r="101" spans="7:9">
      <c r="G101" s="9"/>
      <c r="H101" s="9"/>
      <c r="I101" s="9"/>
    </row>
    <row r="102" spans="7:9">
      <c r="G102" s="9"/>
      <c r="H102" s="9"/>
      <c r="I102" s="9"/>
    </row>
    <row r="103" spans="7:9">
      <c r="G103" s="9"/>
      <c r="H103" s="9"/>
      <c r="I103" s="9"/>
    </row>
  </sheetData>
  <sheetProtection formatCells="0" formatColumns="0" formatRows="0" insertColumns="0" insertRows="0" insertHyperlinks="0" deleteColumns="0" deleteRows="0" sort="0" autoFilter="0" pivotTables="0"/>
  <mergeCells count="9">
    <mergeCell ref="D48:E48"/>
    <mergeCell ref="D50:E50"/>
    <mergeCell ref="D55:E55"/>
    <mergeCell ref="A30:B30"/>
    <mergeCell ref="C30:F30"/>
    <mergeCell ref="C31:D31"/>
    <mergeCell ref="E31:F31"/>
    <mergeCell ref="C32:D32"/>
    <mergeCell ref="E32:F32"/>
  </mergeCells>
  <printOptions horizontalCentered="1"/>
  <pageMargins left="0.75" right="0.5" top="0.5" bottom="0.5" header="0.25" footer="0.25"/>
  <pageSetup scale="53" orientation="portrait" r:id="rId1"/>
  <headerFooter alignWithMargins="0"/>
  <colBreaks count="1" manualBreakCount="1">
    <brk id="6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component</vt:lpstr>
      <vt:lpstr>C</vt:lpstr>
      <vt:lpstr>'C'!Print_Area</vt:lpstr>
      <vt:lpstr>component!Print_Area</vt:lpstr>
    </vt:vector>
  </TitlesOfParts>
  <Company>NQCL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Microbiology 2</dc:creator>
  <cp:lastModifiedBy>user</cp:lastModifiedBy>
  <cp:lastPrinted>2015-11-25T06:24:05Z</cp:lastPrinted>
  <dcterms:created xsi:type="dcterms:W3CDTF">2014-04-25T13:22:50Z</dcterms:created>
  <dcterms:modified xsi:type="dcterms:W3CDTF">2015-11-25T06:24:14Z</dcterms:modified>
</cp:coreProperties>
</file>