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480" yWindow="555" windowWidth="20775" windowHeight="8640"/>
  </bookViews>
  <sheets>
    <sheet name="Uniformity" sheetId="8" r:id="rId1"/>
  </sheets>
  <definedNames>
    <definedName name="_xlnm.Print_Area" localSheetId="0">Uniformity!$A$1:$F$44</definedName>
  </definedNames>
  <calcPr calcId="124519"/>
</workbook>
</file>

<file path=xl/calcChain.xml><?xml version="1.0" encoding="utf-8"?>
<calcChain xmlns="http://schemas.openxmlformats.org/spreadsheetml/2006/main">
  <c r="C36" i="8"/>
  <c r="D40" s="1"/>
  <c r="C35"/>
  <c r="D23" l="1"/>
  <c r="D19"/>
  <c r="D15"/>
  <c r="D31"/>
  <c r="D27"/>
  <c r="C40"/>
  <c r="D14"/>
  <c r="D18"/>
  <c r="D22"/>
  <c r="D26"/>
  <c r="D30"/>
  <c r="D39"/>
  <c r="D17"/>
  <c r="D21"/>
  <c r="D25"/>
  <c r="D29"/>
  <c r="D33"/>
  <c r="C39"/>
  <c r="D16"/>
  <c r="D20"/>
  <c r="D24"/>
  <c r="D28"/>
  <c r="D32"/>
  <c r="B39"/>
</calcChain>
</file>

<file path=xl/sharedStrings.xml><?xml version="1.0" encoding="utf-8"?>
<sst xmlns="http://schemas.openxmlformats.org/spreadsheetml/2006/main" count="27" uniqueCount="26">
  <si>
    <t>Analysis Data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</si>
  <si>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</si>
  <si>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</si>
  <si>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</si>
  <si>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</si>
  <si>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</si>
  <si>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</si>
  <si>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</si>
  <si>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</si>
  <si>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</si>
  <si>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</si>
  <si>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</si>
  <si>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</si>
  <si>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</si>
  <si>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</si>
  <si>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</si>
  <si>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</si>
  <si>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</si>
  <si>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</si>
  <si>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</si>
  <si>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Dr. Sarah Mwangi</t>
  </si>
  <si>
    <t>MALAFIN TABLETS</t>
  </si>
  <si>
    <t>NDQA201511503</t>
  </si>
  <si>
    <t>Sulphamethoxypyrazine, Pyrimethamine</t>
  </si>
  <si>
    <t>Each tablet contains 500 mg sulphamethoxypyrazine, 25 mg pyrimethamine</t>
  </si>
  <si>
    <t>11th March 2016</t>
  </si>
</sst>
</file>

<file path=xl/styles.xml><?xml version="1.0" encoding="utf-8"?>
<styleSheet xmlns="http://schemas.openxmlformats.org/spreadsheetml/2006/main">
  <numFmts count="4">
    <numFmt numFmtId="164" formatCode="0.00000"/>
    <numFmt numFmtId="165" formatCode="0.0%"/>
    <numFmt numFmtId="166" formatCode="0.0000"/>
    <numFmt numFmtId="167" formatCode="[$-409]d/mmm/yy;@"/>
  </numFmts>
  <fonts count="10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6">
    <xf numFmtId="0" fontId="0" fillId="0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</cellStyleXfs>
  <cellXfs count="53">
    <xf numFmtId="0" fontId="0" fillId="2" borderId="0" xfId="0" applyFill="1"/>
    <xf numFmtId="0" fontId="8" fillId="2" borderId="0" xfId="1" applyFont="1" applyFill="1" applyAlignment="1">
      <alignment wrapText="1"/>
    </xf>
    <xf numFmtId="0" fontId="1" fillId="2" borderId="0" xfId="1" applyFont="1" applyFill="1"/>
    <xf numFmtId="0" fontId="3" fillId="2" borderId="0" xfId="1" applyFont="1" applyFill="1"/>
    <xf numFmtId="0" fontId="5" fillId="2" borderId="0" xfId="1" applyFont="1" applyFill="1"/>
    <xf numFmtId="167" fontId="5" fillId="2" borderId="0" xfId="1" applyNumberFormat="1" applyFont="1" applyFill="1" applyAlignment="1">
      <alignment horizontal="center"/>
    </xf>
    <xf numFmtId="0" fontId="4" fillId="2" borderId="0" xfId="1" applyFont="1" applyFill="1" applyAlignment="1">
      <alignment horizontal="right"/>
    </xf>
    <xf numFmtId="167" fontId="5" fillId="2" borderId="0" xfId="1" applyNumberFormat="1" applyFont="1" applyFill="1"/>
    <xf numFmtId="0" fontId="3" fillId="2" borderId="0" xfId="1" applyFont="1" applyFill="1" applyAlignment="1">
      <alignment horizontal="left"/>
    </xf>
    <xf numFmtId="0" fontId="7" fillId="2" borderId="0" xfId="1" applyFont="1" applyFill="1"/>
    <xf numFmtId="164" fontId="1" fillId="2" borderId="0" xfId="1" applyNumberFormat="1" applyFont="1" applyFill="1"/>
    <xf numFmtId="164" fontId="4" fillId="2" borderId="5" xfId="1" applyNumberFormat="1" applyFont="1" applyFill="1" applyBorder="1" applyAlignment="1">
      <alignment horizontal="center" wrapText="1"/>
    </xf>
    <xf numFmtId="0" fontId="4" fillId="2" borderId="5" xfId="1" applyFont="1" applyFill="1" applyBorder="1" applyAlignment="1">
      <alignment horizontal="center" wrapText="1"/>
    </xf>
    <xf numFmtId="0" fontId="2" fillId="2" borderId="0" xfId="1" applyFont="1" applyFill="1" applyAlignment="1">
      <alignment horizontal="center"/>
    </xf>
    <xf numFmtId="2" fontId="5" fillId="3" borderId="7" xfId="1" applyNumberFormat="1" applyFont="1" applyFill="1" applyBorder="1" applyProtection="1">
      <protection locked="0"/>
    </xf>
    <xf numFmtId="10" fontId="5" fillId="2" borderId="6" xfId="1" applyNumberFormat="1" applyFont="1" applyFill="1" applyBorder="1" applyAlignment="1">
      <alignment horizontal="center"/>
    </xf>
    <xf numFmtId="10" fontId="5" fillId="2" borderId="0" xfId="1" applyNumberFormat="1" applyFont="1" applyFill="1" applyAlignment="1">
      <alignment horizontal="center"/>
    </xf>
    <xf numFmtId="10" fontId="5" fillId="2" borderId="7" xfId="1" applyNumberFormat="1" applyFont="1" applyFill="1" applyBorder="1" applyAlignment="1">
      <alignment horizontal="center"/>
    </xf>
    <xf numFmtId="2" fontId="5" fillId="3" borderId="8" xfId="1" applyNumberFormat="1" applyFont="1" applyFill="1" applyBorder="1" applyProtection="1">
      <protection locked="0"/>
    </xf>
    <xf numFmtId="10" fontId="5" fillId="2" borderId="8" xfId="1" applyNumberFormat="1" applyFont="1" applyFill="1" applyBorder="1" applyAlignment="1">
      <alignment horizontal="center"/>
    </xf>
    <xf numFmtId="166" fontId="2" fillId="2" borderId="0" xfId="1" applyNumberFormat="1" applyFont="1" applyFill="1" applyAlignment="1">
      <alignment horizontal="center"/>
    </xf>
    <xf numFmtId="10" fontId="2" fillId="2" borderId="0" xfId="1" applyNumberFormat="1" applyFont="1" applyFill="1" applyAlignment="1">
      <alignment horizontal="center"/>
    </xf>
    <xf numFmtId="0" fontId="5" fillId="2" borderId="5" xfId="1" applyFont="1" applyFill="1" applyBorder="1" applyAlignment="1">
      <alignment horizontal="right" vertical="center"/>
    </xf>
    <xf numFmtId="166" fontId="5" fillId="2" borderId="5" xfId="1" applyNumberFormat="1" applyFont="1" applyFill="1" applyBorder="1" applyAlignment="1">
      <alignment horizontal="center" vertical="center"/>
    </xf>
    <xf numFmtId="166" fontId="5" fillId="2" borderId="0" xfId="1" applyNumberFormat="1" applyFont="1" applyFill="1" applyAlignment="1">
      <alignment horizontal="center"/>
    </xf>
    <xf numFmtId="164" fontId="4" fillId="2" borderId="5" xfId="1" applyNumberFormat="1" applyFont="1" applyFill="1" applyBorder="1" applyAlignment="1">
      <alignment horizontal="center" vertical="center"/>
    </xf>
    <xf numFmtId="2" fontId="6" fillId="2" borderId="0" xfId="1" applyNumberFormat="1" applyFont="1" applyFill="1" applyAlignment="1">
      <alignment horizontal="right"/>
    </xf>
    <xf numFmtId="2" fontId="4" fillId="2" borderId="0" xfId="1" applyNumberFormat="1" applyFont="1" applyFill="1"/>
    <xf numFmtId="2" fontId="6" fillId="2" borderId="0" xfId="1" applyNumberFormat="1" applyFont="1" applyFill="1"/>
    <xf numFmtId="0" fontId="4" fillId="2" borderId="5" xfId="1" applyFont="1" applyFill="1" applyBorder="1" applyAlignment="1">
      <alignment horizontal="center" vertical="center"/>
    </xf>
    <xf numFmtId="10" fontId="2" fillId="2" borderId="0" xfId="1" applyNumberFormat="1" applyFont="1" applyFill="1"/>
    <xf numFmtId="165" fontId="4" fillId="2" borderId="9" xfId="1" applyNumberFormat="1" applyFont="1" applyFill="1" applyBorder="1" applyAlignment="1">
      <alignment horizontal="center"/>
    </xf>
    <xf numFmtId="2" fontId="4" fillId="2" borderId="5" xfId="1" applyNumberFormat="1" applyFont="1" applyFill="1" applyBorder="1" applyAlignment="1">
      <alignment horizontal="center" vertical="center"/>
    </xf>
    <xf numFmtId="165" fontId="4" fillId="2" borderId="10" xfId="1" applyNumberFormat="1" applyFont="1" applyFill="1" applyBorder="1" applyAlignment="1">
      <alignment horizontal="center"/>
    </xf>
    <xf numFmtId="0" fontId="5" fillId="2" borderId="2" xfId="1" applyFont="1" applyFill="1" applyBorder="1"/>
    <xf numFmtId="0" fontId="5" fillId="2" borderId="0" xfId="1" applyFont="1" applyFill="1" applyAlignment="1">
      <alignment horizontal="center"/>
    </xf>
    <xf numFmtId="10" fontId="5" fillId="2" borderId="2" xfId="1" applyNumberFormat="1" applyFont="1" applyFill="1" applyBorder="1"/>
    <xf numFmtId="0" fontId="4" fillId="2" borderId="3" xfId="1" applyFont="1" applyFill="1" applyBorder="1"/>
    <xf numFmtId="0" fontId="4" fillId="2" borderId="3" xfId="1" applyFont="1" applyFill="1" applyBorder="1" applyAlignment="1">
      <alignment horizontal="center"/>
    </xf>
    <xf numFmtId="0" fontId="5" fillId="2" borderId="3" xfId="1" applyFont="1" applyFill="1" applyBorder="1" applyAlignment="1">
      <alignment horizontal="center"/>
    </xf>
    <xf numFmtId="0" fontId="5" fillId="2" borderId="1" xfId="1" applyFont="1" applyFill="1" applyBorder="1"/>
    <xf numFmtId="0" fontId="4" fillId="2" borderId="4" xfId="1" applyFont="1" applyFill="1" applyBorder="1"/>
    <xf numFmtId="0" fontId="4" fillId="2" borderId="0" xfId="1" applyFont="1" applyFill="1"/>
    <xf numFmtId="0" fontId="5" fillId="2" borderId="4" xfId="1" applyFont="1" applyFill="1" applyBorder="1"/>
    <xf numFmtId="0" fontId="9" fillId="2" borderId="0" xfId="1" applyFill="1"/>
    <xf numFmtId="0" fontId="4" fillId="2" borderId="0" xfId="1" applyFont="1" applyFill="1" applyAlignment="1">
      <alignment horizontal="right"/>
    </xf>
    <xf numFmtId="0" fontId="3" fillId="2" borderId="0" xfId="1" applyFont="1" applyFill="1" applyAlignment="1">
      <alignment horizontal="center"/>
    </xf>
    <xf numFmtId="164" fontId="1" fillId="2" borderId="0" xfId="1" applyNumberFormat="1" applyFont="1" applyFill="1" applyAlignment="1">
      <alignment horizontal="center"/>
    </xf>
    <xf numFmtId="166" fontId="4" fillId="2" borderId="6" xfId="1" applyNumberFormat="1" applyFont="1" applyFill="1" applyBorder="1" applyAlignment="1">
      <alignment horizontal="center" vertical="center"/>
    </xf>
    <xf numFmtId="166" fontId="4" fillId="2" borderId="8" xfId="1" applyNumberFormat="1" applyFont="1" applyFill="1" applyBorder="1" applyAlignment="1">
      <alignment horizontal="center" vertical="center"/>
    </xf>
    <xf numFmtId="0" fontId="8" fillId="2" borderId="11" xfId="1" applyFont="1" applyFill="1" applyBorder="1" applyAlignment="1">
      <alignment horizontal="center" wrapText="1"/>
    </xf>
    <xf numFmtId="0" fontId="8" fillId="2" borderId="12" xfId="1" applyFont="1" applyFill="1" applyBorder="1" applyAlignment="1">
      <alignment horizontal="center" wrapText="1"/>
    </xf>
    <xf numFmtId="0" fontId="8" fillId="2" borderId="13" xfId="1" applyFont="1" applyFill="1" applyBorder="1" applyAlignment="1">
      <alignment horizontal="center" wrapText="1"/>
    </xf>
  </cellXfs>
  <cellStyles count="6">
    <cellStyle name="Normal" xfId="0" builtinId="0"/>
    <cellStyle name="Normal 2" xfId="1"/>
    <cellStyle name="Normal 3" xfId="2"/>
    <cellStyle name="Normal 4" xfId="3"/>
    <cellStyle name="Normal 5" xfId="4"/>
    <cellStyle name="Normal 6" xfId="5"/>
  </cellStyles>
  <dxfs count="21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4"/>
  <sheetViews>
    <sheetView tabSelected="1" view="pageBreakPreview" workbookViewId="0">
      <selection activeCell="B43" sqref="B43"/>
    </sheetView>
  </sheetViews>
  <sheetFormatPr defaultRowHeight="15"/>
  <cols>
    <col min="1" max="1" width="15.5703125" style="2" customWidth="1"/>
    <col min="2" max="2" width="18.42578125" style="2" customWidth="1"/>
    <col min="3" max="3" width="14.28515625" style="2" customWidth="1"/>
    <col min="4" max="4" width="15" style="2" customWidth="1"/>
    <col min="5" max="5" width="9.140625" style="2" customWidth="1"/>
    <col min="6" max="6" width="27.85546875" style="2" customWidth="1"/>
    <col min="7" max="7" width="12.28515625" style="2" customWidth="1"/>
    <col min="8" max="8" width="9.140625" style="2" customWidth="1"/>
    <col min="9" max="16384" width="9.140625" style="44"/>
  </cols>
  <sheetData>
    <row r="1" spans="1:7" ht="13.5" customHeight="1" thickBot="1">
      <c r="A1" s="50" t="s">
        <v>6</v>
      </c>
      <c r="B1" s="51"/>
      <c r="C1" s="51"/>
      <c r="D1" s="51"/>
      <c r="E1" s="51"/>
      <c r="F1" s="52"/>
      <c r="G1" s="1"/>
    </row>
    <row r="2" spans="1:7" ht="16.5" customHeight="1">
      <c r="A2" s="46" t="s">
        <v>7</v>
      </c>
      <c r="B2" s="46"/>
      <c r="C2" s="46"/>
      <c r="D2" s="46"/>
      <c r="E2" s="46"/>
      <c r="F2" s="46"/>
      <c r="G2" s="3"/>
    </row>
    <row r="4" spans="1:7" ht="16.5" customHeight="1">
      <c r="A4" s="45" t="s">
        <v>8</v>
      </c>
      <c r="B4" s="45"/>
      <c r="C4" s="4" t="s">
        <v>21</v>
      </c>
    </row>
    <row r="5" spans="1:7" ht="16.5" customHeight="1">
      <c r="A5" s="45" t="s">
        <v>9</v>
      </c>
      <c r="B5" s="45"/>
      <c r="C5" s="4" t="s">
        <v>22</v>
      </c>
    </row>
    <row r="6" spans="1:7" ht="16.5" customHeight="1">
      <c r="A6" s="45" t="s">
        <v>10</v>
      </c>
      <c r="B6" s="45"/>
      <c r="C6" s="4" t="s">
        <v>23</v>
      </c>
    </row>
    <row r="7" spans="1:7" ht="16.5" customHeight="1">
      <c r="A7" s="45" t="s">
        <v>11</v>
      </c>
      <c r="B7" s="45"/>
      <c r="C7" s="4" t="s">
        <v>24</v>
      </c>
    </row>
    <row r="8" spans="1:7" ht="16.5" customHeight="1">
      <c r="A8" s="45" t="s">
        <v>12</v>
      </c>
      <c r="B8" s="45"/>
      <c r="C8" s="5">
        <v>42437</v>
      </c>
    </row>
    <row r="9" spans="1:7" ht="16.5" customHeight="1">
      <c r="A9" s="45" t="s">
        <v>13</v>
      </c>
      <c r="B9" s="45"/>
      <c r="C9" s="5">
        <v>42440</v>
      </c>
    </row>
    <row r="10" spans="1:7" ht="16.5" customHeight="1">
      <c r="A10" s="6"/>
      <c r="B10" s="6"/>
      <c r="C10" s="7"/>
    </row>
    <row r="11" spans="1:7" ht="16.5" customHeight="1">
      <c r="A11" s="46" t="s">
        <v>0</v>
      </c>
      <c r="B11" s="46"/>
      <c r="C11" s="8" t="s">
        <v>14</v>
      </c>
      <c r="D11" s="9"/>
    </row>
    <row r="12" spans="1:7" ht="15.75" customHeight="1" thickBot="1">
      <c r="A12" s="47"/>
      <c r="B12" s="47"/>
      <c r="C12" s="10"/>
      <c r="D12" s="47"/>
      <c r="E12" s="47"/>
    </row>
    <row r="13" spans="1:7" ht="33.75" customHeight="1" thickBot="1">
      <c r="C13" s="11" t="s">
        <v>15</v>
      </c>
      <c r="D13" s="12" t="s">
        <v>16</v>
      </c>
      <c r="E13" s="13"/>
    </row>
    <row r="14" spans="1:7" ht="15.75" customHeight="1">
      <c r="C14" s="14">
        <v>636.82000000000005</v>
      </c>
      <c r="D14" s="15">
        <f t="shared" ref="D14:D33" si="0">(C14-$C$36)/$C$36</f>
        <v>1.2488771235283573E-2</v>
      </c>
      <c r="E14" s="16"/>
    </row>
    <row r="15" spans="1:7" ht="15.75" customHeight="1">
      <c r="C15" s="14">
        <v>624.41999999999996</v>
      </c>
      <c r="D15" s="17">
        <f t="shared" si="0"/>
        <v>-7.2261572583529445E-3</v>
      </c>
      <c r="E15" s="16"/>
    </row>
    <row r="16" spans="1:7" ht="15.75" customHeight="1">
      <c r="C16" s="14">
        <v>620.66</v>
      </c>
      <c r="D16" s="17">
        <f t="shared" si="0"/>
        <v>-1.3204232349971701E-2</v>
      </c>
      <c r="E16" s="16"/>
    </row>
    <row r="17" spans="3:5" ht="15.75" customHeight="1">
      <c r="C17" s="14">
        <v>639.84</v>
      </c>
      <c r="D17" s="17">
        <f t="shared" si="0"/>
        <v>1.7290310271636921E-2</v>
      </c>
      <c r="E17" s="16"/>
    </row>
    <row r="18" spans="3:5" ht="15.75" customHeight="1">
      <c r="C18" s="14">
        <v>620.70000000000005</v>
      </c>
      <c r="D18" s="17">
        <f t="shared" si="0"/>
        <v>-1.3140635806443719E-2</v>
      </c>
      <c r="E18" s="16"/>
    </row>
    <row r="19" spans="3:5" ht="15.75" customHeight="1">
      <c r="C19" s="14">
        <v>634.54</v>
      </c>
      <c r="D19" s="17">
        <f t="shared" si="0"/>
        <v>8.8637682541954574E-3</v>
      </c>
      <c r="E19" s="16"/>
    </row>
    <row r="20" spans="3:5" ht="15.75" customHeight="1">
      <c r="C20" s="14">
        <v>625.91999999999996</v>
      </c>
      <c r="D20" s="17">
        <f t="shared" si="0"/>
        <v>-4.8412868760582218E-3</v>
      </c>
      <c r="E20" s="16"/>
    </row>
    <row r="21" spans="3:5" ht="15.75" customHeight="1">
      <c r="C21" s="14">
        <v>634.15</v>
      </c>
      <c r="D21" s="17">
        <f t="shared" si="0"/>
        <v>8.2437019547988519E-3</v>
      </c>
      <c r="E21" s="16"/>
    </row>
    <row r="22" spans="3:5" ht="15.75" customHeight="1">
      <c r="C22" s="14">
        <v>630.6</v>
      </c>
      <c r="D22" s="17">
        <f t="shared" si="0"/>
        <v>2.5995087167014139E-3</v>
      </c>
      <c r="E22" s="16"/>
    </row>
    <row r="23" spans="3:5" ht="15.75" customHeight="1">
      <c r="C23" s="14">
        <v>626.16</v>
      </c>
      <c r="D23" s="17">
        <f t="shared" si="0"/>
        <v>-4.4597076148910515E-3</v>
      </c>
      <c r="E23" s="16"/>
    </row>
    <row r="24" spans="3:5" ht="15.75" customHeight="1">
      <c r="C24" s="14">
        <v>641.29999999999995</v>
      </c>
      <c r="D24" s="17">
        <f t="shared" si="0"/>
        <v>1.961158411040366E-2</v>
      </c>
      <c r="E24" s="16"/>
    </row>
    <row r="25" spans="3:5" ht="15.75" customHeight="1">
      <c r="C25" s="14">
        <v>624.34</v>
      </c>
      <c r="D25" s="17">
        <f t="shared" si="0"/>
        <v>-7.3533503454085471E-3</v>
      </c>
      <c r="E25" s="16"/>
    </row>
    <row r="26" spans="3:5" ht="15.75" customHeight="1">
      <c r="C26" s="14">
        <v>624.07000000000005</v>
      </c>
      <c r="D26" s="17">
        <f t="shared" si="0"/>
        <v>-7.7826270142215687E-3</v>
      </c>
      <c r="E26" s="16"/>
    </row>
    <row r="27" spans="3:5" ht="15.75" customHeight="1">
      <c r="C27" s="14">
        <v>619.91999999999996</v>
      </c>
      <c r="D27" s="17">
        <f t="shared" si="0"/>
        <v>-1.4380768405237112E-2</v>
      </c>
      <c r="E27" s="16"/>
    </row>
    <row r="28" spans="3:5" ht="15.75" customHeight="1">
      <c r="C28" s="14">
        <v>634.97</v>
      </c>
      <c r="D28" s="17">
        <f t="shared" si="0"/>
        <v>9.5474310971200467E-3</v>
      </c>
      <c r="E28" s="16"/>
    </row>
    <row r="29" spans="3:5" ht="15.75" customHeight="1">
      <c r="C29" s="14">
        <v>624.32000000000005</v>
      </c>
      <c r="D29" s="17">
        <f t="shared" si="0"/>
        <v>-7.3851486171724479E-3</v>
      </c>
      <c r="E29" s="16"/>
    </row>
    <row r="30" spans="3:5" ht="15.75" customHeight="1">
      <c r="C30" s="14">
        <v>630.26</v>
      </c>
      <c r="D30" s="17">
        <f t="shared" si="0"/>
        <v>2.0589380967145597E-3</v>
      </c>
      <c r="E30" s="16"/>
    </row>
    <row r="31" spans="3:5" ht="15.75" customHeight="1">
      <c r="C31" s="14">
        <v>628.63</v>
      </c>
      <c r="D31" s="17">
        <f t="shared" si="0"/>
        <v>-5.3262105204569842E-4</v>
      </c>
      <c r="E31" s="16"/>
    </row>
    <row r="32" spans="3:5" ht="15.75" customHeight="1">
      <c r="C32" s="14">
        <v>632.96</v>
      </c>
      <c r="D32" s="17">
        <f t="shared" si="0"/>
        <v>6.3517047848451321E-3</v>
      </c>
      <c r="E32" s="16"/>
    </row>
    <row r="33" spans="1:7" ht="16.5" customHeight="1" thickBot="1">
      <c r="C33" s="18">
        <v>624.72</v>
      </c>
      <c r="D33" s="19">
        <f t="shared" si="0"/>
        <v>-6.7491831818938912E-3</v>
      </c>
      <c r="E33" s="16"/>
    </row>
    <row r="34" spans="1:7" ht="16.5" customHeight="1" thickBot="1">
      <c r="C34" s="20"/>
      <c r="D34" s="16"/>
      <c r="E34" s="21"/>
    </row>
    <row r="35" spans="1:7" ht="16.5" customHeight="1" thickBot="1">
      <c r="B35" s="22" t="s">
        <v>17</v>
      </c>
      <c r="C35" s="23">
        <f>SUM(C14:C34)</f>
        <v>12579.299999999997</v>
      </c>
      <c r="D35" s="24"/>
      <c r="E35" s="20"/>
    </row>
    <row r="36" spans="1:7" ht="17.25" customHeight="1" thickBot="1">
      <c r="B36" s="22" t="s">
        <v>18</v>
      </c>
      <c r="C36" s="25">
        <f>AVERAGE(C14:C34)</f>
        <v>628.96499999999992</v>
      </c>
      <c r="E36" s="26"/>
    </row>
    <row r="37" spans="1:7" ht="17.25" customHeight="1" thickBot="1">
      <c r="A37" s="4"/>
      <c r="B37" s="27"/>
      <c r="D37" s="28"/>
      <c r="E37" s="26"/>
    </row>
    <row r="38" spans="1:7" ht="33.75" customHeight="1" thickBot="1">
      <c r="B38" s="29" t="s">
        <v>18</v>
      </c>
      <c r="C38" s="12" t="s">
        <v>19</v>
      </c>
      <c r="D38" s="30"/>
      <c r="G38" s="28"/>
    </row>
    <row r="39" spans="1:7" ht="17.25" customHeight="1" thickBot="1">
      <c r="B39" s="48">
        <f>C36</f>
        <v>628.96499999999992</v>
      </c>
      <c r="C39" s="31">
        <f>-IF(C36&lt;=80,10%,IF(C36&lt;250,7.5%,5%))</f>
        <v>-0.05</v>
      </c>
      <c r="D39" s="32">
        <f>IF(C36&lt;=80,C36*0.9,IF(C36&lt;250,C36*0.925,C36*0.95))</f>
        <v>597.51674999999989</v>
      </c>
    </row>
    <row r="40" spans="1:7" ht="17.25" customHeight="1" thickBot="1">
      <c r="B40" s="49"/>
      <c r="C40" s="33">
        <f>IF(C36&lt;=80, 10%, IF(C36&lt;250, 7.5%, 5%))</f>
        <v>0.05</v>
      </c>
      <c r="D40" s="32">
        <f>IF(C36&lt;=80, C36*1.1, IF(C36&lt;250, C36*1.075, C36*1.05))</f>
        <v>660.41324999999995</v>
      </c>
    </row>
    <row r="41" spans="1:7" ht="16.5" customHeight="1" thickBot="1">
      <c r="A41" s="34"/>
      <c r="B41" s="35"/>
      <c r="C41" s="4"/>
      <c r="D41" s="36"/>
      <c r="E41" s="4"/>
      <c r="F41" s="9"/>
    </row>
    <row r="42" spans="1:7" ht="16.5" customHeight="1">
      <c r="A42" s="4"/>
      <c r="B42" s="37" t="s">
        <v>1</v>
      </c>
      <c r="C42" s="37"/>
      <c r="D42" s="38" t="s">
        <v>2</v>
      </c>
      <c r="E42" s="39"/>
      <c r="F42" s="38" t="s">
        <v>3</v>
      </c>
    </row>
    <row r="43" spans="1:7" ht="34.5" customHeight="1">
      <c r="A43" s="6" t="s">
        <v>4</v>
      </c>
      <c r="B43" s="40" t="s">
        <v>20</v>
      </c>
      <c r="C43" s="4"/>
      <c r="D43" s="40" t="s">
        <v>25</v>
      </c>
      <c r="E43" s="4"/>
      <c r="F43" s="40"/>
    </row>
    <row r="44" spans="1:7" ht="34.5" customHeight="1">
      <c r="A44" s="6" t="s">
        <v>5</v>
      </c>
      <c r="B44" s="41"/>
      <c r="C44" s="42"/>
      <c r="D44" s="41"/>
      <c r="E44" s="4"/>
      <c r="F44" s="43"/>
    </row>
  </sheetData>
  <sheetProtection formatCells="0" formatColumns="0" formatRows="0" insertColumns="0" insertRows="0" insertHyperlinks="0" deleteColumns="0" deleteRows="0" sort="0" autoFilter="0" pivotTables="0"/>
  <mergeCells count="12">
    <mergeCell ref="B39:B40"/>
    <mergeCell ref="A1:F1"/>
    <mergeCell ref="A2:F2"/>
    <mergeCell ref="A4:B4"/>
    <mergeCell ref="A5:B5"/>
    <mergeCell ref="A6:B6"/>
    <mergeCell ref="A7:B7"/>
    <mergeCell ref="A8:B8"/>
    <mergeCell ref="A9:B9"/>
    <mergeCell ref="A11:B11"/>
    <mergeCell ref="A12:B12"/>
    <mergeCell ref="D12:E12"/>
  </mergeCells>
  <conditionalFormatting sqref="D14">
    <cfRule type="cellIs" dxfId="20" priority="21" operator="notBetween">
      <formula>IF(C36&lt;=80,-10.5%,IF(C36&lt;250,-7.5%,-5.5%))</formula>
      <formula>IF(C36&lt;=80,10.5%, IF(C36&lt;250,7.5%, C36*5.5%))</formula>
    </cfRule>
  </conditionalFormatting>
  <conditionalFormatting sqref="D15">
    <cfRule type="cellIs" dxfId="19" priority="20" operator="notBetween">
      <formula>IF(C36&lt;=80,-10.5%,IF(C36&lt;250,-7.5%,-5.5%))</formula>
      <formula>IF(C36&lt;=80,10.5%, IF(C36&lt;250,7.5%, C36*5.5%))</formula>
    </cfRule>
  </conditionalFormatting>
  <conditionalFormatting sqref="D16">
    <cfRule type="cellIs" dxfId="18" priority="19" operator="notBetween">
      <formula>IF(C36&lt;=80,-10.5%,IF(C36&lt;250,-7.5%,-5.5%))</formula>
      <formula>IF(C36&lt;=80,10.5%, IF(C36&lt;250,7.5%, C36*5.5%))</formula>
    </cfRule>
  </conditionalFormatting>
  <conditionalFormatting sqref="D17">
    <cfRule type="cellIs" dxfId="17" priority="18" operator="notBetween">
      <formula>IF(C36&lt;=80,-10.5%,IF(C36&lt;250,-7.5%,-5.5%))</formula>
      <formula>IF(C36&lt;=80,10.5%, IF(C36&lt;250,7.5%, C36*5.5%))</formula>
    </cfRule>
  </conditionalFormatting>
  <conditionalFormatting sqref="D18">
    <cfRule type="cellIs" dxfId="16" priority="17" operator="notBetween">
      <formula>IF(C36&lt;=80,-10.5%,IF(C36&lt;250,-7.5%,-5.5%))</formula>
      <formula>IF(C36&lt;=80,10.5%, IF(C36&lt;250,7.5%, C36*5.5%))</formula>
    </cfRule>
  </conditionalFormatting>
  <conditionalFormatting sqref="D19">
    <cfRule type="cellIs" dxfId="15" priority="16" operator="notBetween">
      <formula>IF(C36&lt;=80,-10.5%,IF(C36&lt;250,-7.5%,-5.5%))</formula>
      <formula>IF(C36&lt;=80,10.5%, IF(C36&lt;250,7.5%, C36*5.5%))</formula>
    </cfRule>
  </conditionalFormatting>
  <conditionalFormatting sqref="D20">
    <cfRule type="cellIs" dxfId="14" priority="15" operator="notBetween">
      <formula>IF(C36&lt;=80,-10.5%,IF(C36&lt;250,-7.5%,-5.5%))</formula>
      <formula>IF(C36&lt;=80,10.5%, IF(C36&lt;250,7.5%, C36*5.5%))</formula>
    </cfRule>
  </conditionalFormatting>
  <conditionalFormatting sqref="D21">
    <cfRule type="cellIs" dxfId="13" priority="14" operator="notBetween">
      <formula>IF(C36&lt;=80,-10.5%,IF(C36&lt;250,-7.5%,-5.5%))</formula>
      <formula>IF(C36&lt;=80,10.5%, IF(C36&lt;250,7.5%, C36*5.5%))</formula>
    </cfRule>
  </conditionalFormatting>
  <conditionalFormatting sqref="D22">
    <cfRule type="cellIs" dxfId="12" priority="13" operator="notBetween">
      <formula>IF(C36&lt;=80,-10.5%,IF(C36&lt;250,-7.5%,-5.5%))</formula>
      <formula>IF(C36&lt;=80,10.5%, IF(C36&lt;250,7.5%, C36*5.5%))</formula>
    </cfRule>
  </conditionalFormatting>
  <conditionalFormatting sqref="D23">
    <cfRule type="cellIs" dxfId="11" priority="12" operator="notBetween">
      <formula>IF(C36&lt;=80,-10.5%,IF(C36&lt;250,-7.5%,-5.5%))</formula>
      <formula>IF(C36&lt;=80,10.5%, IF(C36&lt;250,7.5%, C36*5.5%))</formula>
    </cfRule>
  </conditionalFormatting>
  <conditionalFormatting sqref="D24">
    <cfRule type="cellIs" dxfId="10" priority="11" operator="notBetween">
      <formula>IF(C36&lt;=80,-10.5%,IF(C36&lt;250,-7.5%,-5.5%))</formula>
      <formula>IF(C36&lt;=80,10.5%, IF(C36&lt;250,7.5%, C36*5.5%))</formula>
    </cfRule>
  </conditionalFormatting>
  <conditionalFormatting sqref="D25">
    <cfRule type="cellIs" dxfId="9" priority="10" operator="notBetween">
      <formula>IF(C36&lt;=80,-10.5%,IF(C36&lt;250,-7.5%,-5.5%))</formula>
      <formula>IF(C36&lt;=80,10.5%, IF(C36&lt;250,7.5%, C36*5.5%))</formula>
    </cfRule>
  </conditionalFormatting>
  <conditionalFormatting sqref="D26">
    <cfRule type="cellIs" dxfId="8" priority="9" operator="notBetween">
      <formula>IF(C36&lt;=80,-10.5%,IF(C36&lt;250,-7.5%,-5.5%))</formula>
      <formula>IF(C36&lt;=80,10.5%, IF(C36&lt;250,7.5%, C36*5.5%))</formula>
    </cfRule>
  </conditionalFormatting>
  <conditionalFormatting sqref="D27">
    <cfRule type="cellIs" dxfId="7" priority="8" operator="notBetween">
      <formula>IF(C36&lt;=80,-10.5%,IF(C36&lt;250,-7.5%,-5.5%))</formula>
      <formula>IF(C36&lt;=80,10.5%, IF(C36&lt;250,7.5%, C36*5.5%))</formula>
    </cfRule>
  </conditionalFormatting>
  <conditionalFormatting sqref="D28">
    <cfRule type="cellIs" dxfId="6" priority="7" operator="notBetween">
      <formula>IF(C36&lt;=80,-10.5%,IF(C36&lt;250,-7.5%,-5.5%))</formula>
      <formula>IF(C36&lt;=80,10.5%, IF(C36&lt;250,7.5%, C36*5.5%))</formula>
    </cfRule>
  </conditionalFormatting>
  <conditionalFormatting sqref="D29">
    <cfRule type="cellIs" dxfId="5" priority="6" operator="notBetween">
      <formula>IF(C36&lt;=80,-10.5%,IF(C36&lt;250,-7.5%,-5.5%))</formula>
      <formula>IF(C36&lt;=80,10.5%, IF(C36&lt;250,7.5%, C36*5.5%))</formula>
    </cfRule>
  </conditionalFormatting>
  <conditionalFormatting sqref="D30">
    <cfRule type="cellIs" dxfId="4" priority="5" operator="notBetween">
      <formula>IF(C36&lt;=80,-10.5%,IF(C36&lt;250,-7.5%,-5.5%))</formula>
      <formula>IF(C36&lt;=80,10.5%, IF(C36&lt;250,7.5%, C36*5.5%))</formula>
    </cfRule>
  </conditionalFormatting>
  <conditionalFormatting sqref="D31">
    <cfRule type="cellIs" dxfId="3" priority="4" operator="notBetween">
      <formula>IF(C36&lt;=80,-10.5%,IF(C36&lt;250,-7.5%,-5.5%))</formula>
      <formula>IF(C36&lt;=80,10.5%, IF(C36&lt;250,7.5%, C36*5.5%))</formula>
    </cfRule>
  </conditionalFormatting>
  <conditionalFormatting sqref="D32">
    <cfRule type="cellIs" dxfId="2" priority="3" operator="notBetween">
      <formula>IF(C36&lt;=80,-10.5%,IF(C36&lt;250,-7.5%,-5.5%))</formula>
      <formula>IF(C36&lt;=80,10.5%, IF(C36&lt;250,7.5%, C36*5.5%))</formula>
    </cfRule>
  </conditionalFormatting>
  <conditionalFormatting sqref="D33">
    <cfRule type="cellIs" dxfId="1" priority="2" operator="notBetween">
      <formula>IF(C36&lt;=80,-10.5%,IF(C36&lt;250,-7.5%,-5.5%))</formula>
      <formula>IF(C36&lt;=80,10.5%, IF(C36&lt;250,7.5%, C36*5.5%))</formula>
    </cfRule>
  </conditionalFormatting>
  <conditionalFormatting sqref="D34">
    <cfRule type="cellIs" dxfId="0" priority="1" operator="notBetween">
      <formula>IF(C36&lt;=80,-10.5%,IF(C36&lt;250,-7.5%,-5.5%))</formula>
      <formula>IF(C36&lt;=80,10.5%, IF(C36&lt;250,7.5%, C36*5.5%))</formula>
    </cfRule>
  </conditionalFormatting>
  <pageMargins left="0.75" right="0.75" top="1" bottom="1" header="0.5" footer="0.5"/>
  <pageSetup scale="6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Uniformity</vt:lpstr>
      <vt:lpstr>Uniformity!Print_Area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Joyfrida</cp:lastModifiedBy>
  <cp:lastPrinted>2016-02-26T09:56:49Z</cp:lastPrinted>
  <dcterms:created xsi:type="dcterms:W3CDTF">2005-07-05T10:19:27Z</dcterms:created>
  <dcterms:modified xsi:type="dcterms:W3CDTF">2016-03-11T11:57:17Z</dcterms:modified>
</cp:coreProperties>
</file>