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E57"/>
  <c r="F57" s="1"/>
  <c r="D57"/>
  <c r="B31"/>
  <c r="B37" s="1"/>
  <c r="A37" s="1"/>
  <c r="B38" s="1"/>
  <c r="A38" s="1"/>
  <c r="B39" s="1"/>
  <c r="A39" s="1"/>
  <c r="B40" s="1"/>
  <c r="A40" s="1"/>
  <c r="E30"/>
  <c r="B25"/>
  <c r="F55" i="2"/>
  <c r="F51"/>
  <c r="F49"/>
  <c r="E47"/>
  <c r="F47" s="1"/>
  <c r="D47"/>
  <c r="D46"/>
  <c r="E46" s="1"/>
  <c r="F46" s="1"/>
  <c r="B34"/>
  <c r="B16"/>
  <c r="F59" i="1" l="1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<sst xmlns="http://schemas.openxmlformats.org/spreadsheetml/2006/main" count="135" uniqueCount="84">
  <si>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</si>
  <si>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</si>
  <si>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</si>
  <si>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14:15:25</t>
  </si>
  <si>
    <t>Analysis Report</t>
  </si>
  <si>
    <t>Quinine Dihydrochloride Microbial Assay</t>
  </si>
  <si>
    <t>Sample Name:</t>
  </si>
  <si>
    <t>QUIMED INJECTION</t>
  </si>
  <si>
    <t>Lab Ref No:</t>
  </si>
  <si>
    <t>NDQA201511507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</si>
  <si>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</si>
  <si>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</si>
  <si>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</si>
  <si>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</si>
  <si>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</si>
  <si>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</si>
  <si>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</si>
  <si>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</si>
  <si>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</si>
  <si>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</si>
  <si>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</si>
  <si>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</si>
  <si>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</si>
  <si>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</si>
  <si>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</si>
  <si>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</si>
  <si>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</si>
  <si>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</si>
  <si>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</si>
  <si>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</si>
  <si>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</si>
  <si>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</si>
  <si>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</si>
  <si>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</si>
  <si>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</si>
  <si>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</si>
  <si>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</si>
  <si>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</si>
  <si>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</si>
  <si>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</si>
  <si>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</si>
  <si>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</si>
  <si>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</si>
  <si>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</si>
  <si>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</si>
  <si>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</si>
  <si>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</si>
  <si>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</si>
  <si>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</si>
  <si>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</si>
  <si>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</si>
  <si>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</si>
  <si>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</si>
  <si>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</si>
  <si>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</si>
  <si>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</si>
  <si>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</si>
  <si>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</si>
  <si>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</si>
  <si>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</si>
  <si>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</si>
  <si>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</si>
  <si>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</si>
  <si>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</si>
  <si>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</si>
  <si>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</si>
  <si>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</si>
  <si>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</si>
  <si>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</si>
  <si>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</si>
  <si>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</si>
  <si>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</si>
  <si>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</si>
  <si>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</si>
  <si>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</si>
  <si>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</si>
  <si>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</si>
  <si>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</si>
  <si>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</si>
  <si>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</si>
  <si>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</si>
  <si>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</si>
  <si>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D5</t>
  </si>
  <si>
    <t>D6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</si>
</sst>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C59" sqref="C5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  <c r="D21" s="89"/>
      <c r="E21" s="89"/>
      <c r="F21" s="89"/>
    </row>
    <row r="22" spans="1:7" s="9" customFormat="1" ht="15.95" customHeight="1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7" s="9" customFormat="1" ht="16.5" customHeight="1">
      <c r="A23" s="89" t="s">
        <v>22</v>
      </c>
      <c r="B23" s="12">
        <v>350</v>
      </c>
      <c r="C23" s="74" t="s">
        <v>75</v>
      </c>
      <c r="D23" s="14"/>
      <c r="E23" s="15"/>
      <c r="F23" s="89"/>
    </row>
    <row r="24" spans="1:7" s="9" customFormat="1" ht="16.5" customHeight="1">
      <c r="A24" s="16" t="s">
        <v>76</v>
      </c>
      <c r="B24" s="17">
        <v>2</v>
      </c>
      <c r="C24" s="74" t="s">
        <v>25</v>
      </c>
      <c r="D24" s="14"/>
      <c r="E24" s="15"/>
      <c r="F24" s="89"/>
    </row>
    <row r="25" spans="1:7" s="9" customFormat="1" ht="19.5" customHeight="1">
      <c r="A25" s="19" t="s">
        <v>27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28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29</v>
      </c>
      <c r="B28" s="123"/>
      <c r="C28" s="124" t="s">
        <v>30</v>
      </c>
      <c r="D28" s="124"/>
      <c r="E28" s="124"/>
      <c r="F28" s="125"/>
    </row>
    <row r="29" spans="1:7" s="9" customFormat="1" ht="19.5" customHeight="1">
      <c r="A29" s="25" t="s">
        <v>31</v>
      </c>
      <c r="B29" s="99" t="s">
        <v>77</v>
      </c>
      <c r="C29" s="126" t="s">
        <v>32</v>
      </c>
      <c r="D29" s="127"/>
      <c r="E29" s="127" t="s">
        <v>33</v>
      </c>
      <c r="F29" s="128"/>
    </row>
    <row r="30" spans="1:7" ht="20.100000000000001" customHeight="1">
      <c r="A30" s="27" t="s">
        <v>34</v>
      </c>
      <c r="B30" s="113" t="s">
        <v>78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37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2" t="s">
        <v>43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44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40</v>
      </c>
      <c r="B44" s="87" t="s">
        <v>79</v>
      </c>
      <c r="C44" s="87" t="s">
        <v>42</v>
      </c>
      <c r="D44" s="95" t="s">
        <v>80</v>
      </c>
      <c r="E44" s="87" t="s">
        <v>45</v>
      </c>
      <c r="F44" s="95" t="s">
        <v>46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47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48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18</v>
      </c>
      <c r="B50" s="42" t="s">
        <v>49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50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51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52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9"/>
      <c r="H56" s="9"/>
      <c r="I56" s="9"/>
    </row>
    <row r="57" spans="1:9" ht="26.25" customHeight="1">
      <c r="A57" s="58" t="s">
        <v>82</v>
      </c>
      <c r="B57" s="59">
        <v>50</v>
      </c>
      <c r="C57" s="60">
        <v>4905</v>
      </c>
      <c r="D57" s="61">
        <f>LN(C57)</f>
        <v>8.4980103719994631</v>
      </c>
      <c r="E57" s="61">
        <f>(D57-$B$52)/$B$53</f>
        <v>-14.662405012983525</v>
      </c>
      <c r="F57" s="62">
        <f>EXP(E57)</f>
        <v>4.2874435146293169E-7</v>
      </c>
      <c r="G57" s="9"/>
      <c r="H57" s="9"/>
      <c r="I57" s="9"/>
    </row>
    <row r="58" spans="1:9" s="57" customFormat="1" ht="27" customHeight="1" thickBot="1">
      <c r="A58" s="65" t="s">
        <v>83</v>
      </c>
      <c r="B58" s="66">
        <v>50</v>
      </c>
      <c r="C58" s="67">
        <v>4816</v>
      </c>
      <c r="D58" s="68">
        <f>LN(C58)</f>
        <v>8.479698986988657</v>
      </c>
      <c r="E58" s="68">
        <f>(D58-$B$52)/$B$53</f>
        <v>-14.543499915510758</v>
      </c>
      <c r="F58" s="69">
        <f>EXP(E58)</f>
        <v>4.828789115202539E-7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59</v>
      </c>
      <c r="E59" s="119"/>
      <c r="F59" s="70">
        <f>AVERAGE(F57:F58)</f>
        <v>4.5581163149159282E-7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60</v>
      </c>
      <c r="F60" s="72">
        <f>STDEV(C57:C58)/AVERAGE(C57:C58)</f>
        <v>1.2947742727209695E-2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61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62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63</v>
      </c>
      <c r="F63" s="75">
        <f>F62*F59</f>
        <v>8.9339079772352194E-3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64</v>
      </c>
      <c r="B66" s="89"/>
      <c r="C66" s="76" t="s">
        <v>65</v>
      </c>
      <c r="D66" s="132">
        <f>F63*B24</f>
        <v>1.7867815954470439E-2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66</v>
      </c>
      <c r="B71" s="89"/>
      <c r="C71" s="80" t="s">
        <v>67</v>
      </c>
      <c r="D71" s="79"/>
      <c r="E71" s="89"/>
      <c r="F71" s="80" t="s">
        <v>68</v>
      </c>
      <c r="G71" s="9"/>
      <c r="H71" s="9"/>
    </row>
    <row r="72" spans="1:9" ht="18" customHeight="1">
      <c r="A72" s="81" t="s">
        <v>81</v>
      </c>
      <c r="B72" s="89"/>
      <c r="C72" s="81" t="s">
        <v>69</v>
      </c>
      <c r="D72" s="81"/>
      <c r="E72" s="89"/>
      <c r="F72" s="81" t="s">
        <v>70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NDQA201511507 / Bacterial Endotoxin / Download 1  /  Analyst - Eric Ngamau /  Date 27-11-2015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2015-11-27T15:17:46Z</dcterms:modified>
</cp:coreProperties>
</file>