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powder" sheetId="1" r:id="rId1"/>
    <sheet name="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water!$A$4:$F$76</definedName>
  </definedNames>
  <calcPr calcId="145621"/>
  <fileRecoveryPr repairLoad="1"/>
</workbook>
</file>

<file path=xl/calcChain.xml><?xml version="1.0" encoding="utf-8"?>
<calcChain xmlns="http://schemas.openxmlformats.org/spreadsheetml/2006/main">
  <c r="B27" i="3" l="1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D59" i="1"/>
  <c r="E59" i="1" s="1"/>
  <c r="F59" i="1" s="1"/>
  <c r="F61" i="1" s="1"/>
  <c r="F65" i="3" l="1"/>
  <c r="D68" i="3" s="1"/>
  <c r="F65" i="1"/>
  <c r="D68" i="1" s="1"/>
</calcChain>
</file>

<file path=xl/sharedStrings.xml><?xml version="1.0" encoding="utf-8"?>
<sst xmlns="http://schemas.openxmlformats.org/spreadsheetml/2006/main" count="210" uniqueCount="82">
  <si>
    <t>MICOBIOLOGY NO.</t>
  </si>
  <si>
    <t>BIOL/002/2018</t>
  </si>
  <si>
    <t>DATE RECEIVED</t>
  </si>
  <si>
    <t>2018-07-11 13:21:56</t>
  </si>
  <si>
    <t>Analysis Report</t>
  </si>
  <si>
    <t>Ceftriaxone Microbial Assay</t>
  </si>
  <si>
    <t>Sample Name:</t>
  </si>
  <si>
    <t>POWERCEF 1 G INJECTION</t>
  </si>
  <si>
    <t>Lab Ref No:</t>
  </si>
  <si>
    <t>NDQA201807022</t>
  </si>
  <si>
    <t>Active Ingredient:</t>
  </si>
  <si>
    <t>Ceftriaxone</t>
  </si>
  <si>
    <t>Label Claim:</t>
  </si>
  <si>
    <t>Date Test Set:</t>
  </si>
  <si>
    <t>27/7/2018</t>
  </si>
  <si>
    <t>Date of Results:</t>
  </si>
  <si>
    <t>27/07/2018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</si>
  <si>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</si>
  <si>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</si>
  <si>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</si>
  <si>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</si>
  <si>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</si>
  <si>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</si>
  <si>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</si>
  <si>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</si>
  <si>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</si>
  <si>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</si>
  <si>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</si>
  <si>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</si>
  <si>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</si>
  <si>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</si>
  <si>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</si>
  <si>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</si>
  <si>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</si>
  <si>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</si>
  <si>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</si>
  <si>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</si>
  <si>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</si>
  <si>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</si>
  <si>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</si>
  <si>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</si>
  <si>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</si>
  <si>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</si>
  <si>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</si>
  <si>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</si>
  <si>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</si>
  <si>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</si>
  <si>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</si>
  <si>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</si>
  <si>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</si>
  <si>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</si>
  <si>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</si>
  <si>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</si>
  <si>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</si>
  <si>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</si>
  <si>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</si>
  <si>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</si>
  <si>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</si>
  <si>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</si>
  <si>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</si>
  <si>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</si>
  <si>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</si>
  <si>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</si>
  <si>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</si>
  <si>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</si>
  <si>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</si>
  <si>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</si>
  <si>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</si>
  <si>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</si>
  <si>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</si>
  <si>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</si>
  <si>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</si>
  <si>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</si>
  <si>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</si>
  <si>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1000 mg of ceftriaxone</t>
  </si>
  <si>
    <t>mg/mL</t>
  </si>
  <si>
    <t>Control Standard Endotoxin (Eu/Vial):</t>
  </si>
  <si>
    <t>Reconstitution vol (mL):</t>
  </si>
  <si>
    <t>Duncan</t>
  </si>
  <si>
    <t xml:space="preserve">Sterile water </t>
  </si>
  <si>
    <t>Each  ampule contains 10 mlof sterile water</t>
  </si>
  <si>
    <t xml:space="preserve">The endotoxin concentration in the sample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</si>
</sst>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D70" sqref="D70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1000/B24</f>
        <v>200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7" ht="20.100000000000001" customHeight="1" x14ac:dyDescent="0.3">
      <c r="A31" s="25" t="s">
        <v>76</v>
      </c>
      <c r="B31" s="99">
        <v>12000</v>
      </c>
      <c r="C31" s="128" t="s">
        <v>31</v>
      </c>
      <c r="D31" s="129"/>
      <c r="E31" s="129" t="s">
        <v>32</v>
      </c>
      <c r="F31" s="130"/>
    </row>
    <row r="32" spans="1:7" ht="20.100000000000001" customHeight="1" x14ac:dyDescent="0.3">
      <c r="A32" s="27" t="s">
        <v>77</v>
      </c>
      <c r="B32" s="114">
        <v>6</v>
      </c>
      <c r="C32" s="131">
        <v>0.97199999999999998</v>
      </c>
      <c r="D32" s="132"/>
      <c r="E32" s="118">
        <f>POWER(C32,2)</f>
        <v>0.94478399999999996</v>
      </c>
      <c r="F32" s="11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2" t="s">
        <v>36</v>
      </c>
      <c r="B36" s="122"/>
      <c r="C36" s="122"/>
      <c r="D36" s="122"/>
      <c r="E36" s="122"/>
      <c r="F36" s="122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3" t="s">
        <v>43</v>
      </c>
      <c r="B44" s="123"/>
      <c r="C44" s="123"/>
      <c r="D44" s="123"/>
      <c r="E44" s="123"/>
      <c r="F44" s="123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7000</v>
      </c>
      <c r="C47" s="103">
        <v>100</v>
      </c>
      <c r="D47" s="111">
        <v>7000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-0.187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100</v>
      </c>
      <c r="C59" s="60">
        <v>5700</v>
      </c>
      <c r="D59" s="61">
        <f>LN(C59)</f>
        <v>8.6482214538226412</v>
      </c>
      <c r="E59" s="61">
        <f>(D59-$B$54)/$B$55</f>
        <v>-11.915622747714659</v>
      </c>
      <c r="F59" s="62">
        <f>EXP(E59)</f>
        <v>6.6851443955252561E-6</v>
      </c>
      <c r="G59" s="63"/>
      <c r="H59" s="63"/>
      <c r="I59" s="63"/>
    </row>
    <row r="60" spans="1:9" s="64" customFormat="1" ht="27" customHeight="1" x14ac:dyDescent="0.25">
      <c r="A60" s="65"/>
      <c r="B60" s="66">
        <v>100</v>
      </c>
      <c r="C60" s="67">
        <v>5700</v>
      </c>
      <c r="D60" s="68">
        <f>LN(C60)</f>
        <v>8.6482214538226412</v>
      </c>
      <c r="E60" s="68">
        <f>(D60-$B$54)/$B$55</f>
        <v>-11.915622747714659</v>
      </c>
      <c r="F60" s="69">
        <f>EXP(E60)</f>
        <v>6.6851443955252561E-6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0" t="s">
        <v>58</v>
      </c>
      <c r="E61" s="120"/>
      <c r="F61" s="70">
        <f>AVERAGE(F59:F60)</f>
        <v>6.6851443955252561E-6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0" t="s">
        <v>60</v>
      </c>
      <c r="E63" s="120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4900</v>
      </c>
      <c r="G64" s="9"/>
      <c r="H64" s="9"/>
    </row>
    <row r="65" spans="1:9" ht="25.5" customHeight="1" x14ac:dyDescent="0.3">
      <c r="E65" s="71" t="s">
        <v>62</v>
      </c>
      <c r="F65" s="75">
        <f>F64*F61</f>
        <v>3.2757207538073756E-2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81</v>
      </c>
      <c r="D68" s="121">
        <f>F65/B25</f>
        <v>1.6378603769036878E-4</v>
      </c>
      <c r="E68" s="121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NDQA201807022 / Bacterial Endotoxin / Download 1  /  Analyst - Duncan Oluoch /  Date 27-07-2018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9" zoomScale="80" zoomScaleNormal="85" workbookViewId="0">
      <selection activeCell="C68" sqref="C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79</v>
      </c>
    </row>
    <row r="17" spans="1:6" ht="15.95" customHeight="1" x14ac:dyDescent="0.3">
      <c r="A17" s="74" t="s">
        <v>12</v>
      </c>
      <c r="B17" s="89" t="s">
        <v>80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/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6" ht="20.100000000000001" customHeight="1" x14ac:dyDescent="0.3">
      <c r="A31" s="25" t="s">
        <v>76</v>
      </c>
      <c r="B31" s="99">
        <v>12000</v>
      </c>
      <c r="C31" s="128" t="s">
        <v>31</v>
      </c>
      <c r="D31" s="129"/>
      <c r="E31" s="129" t="s">
        <v>32</v>
      </c>
      <c r="F31" s="130"/>
    </row>
    <row r="32" spans="1:6" ht="20.100000000000001" customHeight="1" x14ac:dyDescent="0.3">
      <c r="A32" s="27" t="s">
        <v>77</v>
      </c>
      <c r="B32" s="114">
        <v>6</v>
      </c>
      <c r="C32" s="131">
        <v>0.97199999999999998</v>
      </c>
      <c r="D32" s="132"/>
      <c r="E32" s="118">
        <f>POWER(C32,2)</f>
        <v>0.94478399999999996</v>
      </c>
      <c r="F32" s="11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36</v>
      </c>
      <c r="B36" s="122"/>
      <c r="C36" s="122"/>
      <c r="D36" s="122"/>
      <c r="E36" s="122"/>
      <c r="F36" s="122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43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3000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6.42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-0.187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100</v>
      </c>
      <c r="C59" s="60">
        <v>5700</v>
      </c>
      <c r="D59" s="61">
        <f>LN(C59)</f>
        <v>8.6482214538226412</v>
      </c>
      <c r="E59" s="61">
        <f>(D59-$B$54)/$B$55</f>
        <v>-11.915622747714659</v>
      </c>
      <c r="F59" s="62">
        <f>EXP(E59)</f>
        <v>6.6851443955252561E-6</v>
      </c>
    </row>
    <row r="60" spans="1:9" s="80" customFormat="1" ht="27" customHeight="1" thickBot="1" x14ac:dyDescent="0.3">
      <c r="A60" s="65"/>
      <c r="B60" s="66">
        <v>100</v>
      </c>
      <c r="C60" s="67">
        <v>5700</v>
      </c>
      <c r="D60" s="68">
        <f>LN(C60)</f>
        <v>8.6482214538226412</v>
      </c>
      <c r="E60" s="68">
        <f>(D60-$B$54)/$B$55</f>
        <v>-11.915622747714659</v>
      </c>
      <c r="F60" s="69">
        <f>EXP(E60)</f>
        <v>6.6851443955252561E-6</v>
      </c>
    </row>
    <row r="61" spans="1:9" ht="26.25" customHeight="1" x14ac:dyDescent="0.3">
      <c r="A61" s="8"/>
      <c r="B61" s="45"/>
      <c r="C61" s="8"/>
      <c r="D61" s="120" t="s">
        <v>58</v>
      </c>
      <c r="E61" s="120"/>
      <c r="F61" s="70">
        <f>AVERAGE(F59:F60)</f>
        <v>6.6851443955252561E-6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0" t="s">
        <v>60</v>
      </c>
      <c r="E63" s="120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30</v>
      </c>
      <c r="H64" s="89"/>
    </row>
    <row r="65" spans="1:9" ht="25.5" customHeight="1" x14ac:dyDescent="0.3">
      <c r="E65" s="76" t="s">
        <v>62</v>
      </c>
      <c r="F65" s="75">
        <f>F64*F61</f>
        <v>2.0055433186575767E-4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81</v>
      </c>
      <c r="D68" s="121">
        <f>F65</f>
        <v>2.0055433186575767E-4</v>
      </c>
      <c r="E68" s="121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78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NDQA201807022 / Bacterial Endotoxin / Download 1  /  Analyst - Duncan Oluoch /  Date 27-07-2018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7" ht="20.100000000000001" customHeight="1" x14ac:dyDescent="0.3">
      <c r="A31" s="22"/>
      <c r="B31" s="23"/>
      <c r="C31" s="128" t="s">
        <v>31</v>
      </c>
      <c r="D31" s="129"/>
      <c r="E31" s="129" t="s">
        <v>32</v>
      </c>
      <c r="F31" s="130"/>
    </row>
    <row r="32" spans="1:7" ht="20.100000000000001" customHeight="1" x14ac:dyDescent="0.3">
      <c r="A32" s="25" t="s">
        <v>30</v>
      </c>
      <c r="B32" s="26" t="s">
        <v>73</v>
      </c>
      <c r="C32" s="131">
        <v>-0.999</v>
      </c>
      <c r="D32" s="132"/>
      <c r="E32" s="118">
        <v>0.998</v>
      </c>
      <c r="F32" s="119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0" t="s">
        <v>58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0" t="s">
        <v>60</v>
      </c>
      <c r="E50" s="120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water</vt:lpstr>
      <vt:lpstr>C</vt:lpstr>
      <vt:lpstr>'C'!Print_Area</vt:lpstr>
      <vt:lpstr>powder!Print_Area</vt:lpstr>
      <vt:lpstr>water!Print_Area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2018-07-27T11:19:43Z</cp:lastPrinted>
  <dcterms:created xsi:type="dcterms:W3CDTF">2014-04-25T13:22:50Z</dcterms:created>
  <dcterms:modified xsi:type="dcterms:W3CDTF">2018-07-27T11:20:09Z</dcterms:modified>
  <cp:category/>
</cp:coreProperties>
</file>