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0" yWindow="570" windowWidth="18855" windowHeight="11700"/>
  </bookViews>
  <sheets>
    <sheet name="NDQD201603839" sheetId="5" r:id="rId1"/>
    <sheet name="Density" sheetId="3" r:id="rId2"/>
  </sheets>
  <externalReferences>
    <externalReference r:id="rId3"/>
  </externalReferences>
  <definedNames>
    <definedName name="_xlnm.Print_Area" localSheetId="1">Density!$A$1:$F$59</definedName>
    <definedName name="_xlnm.Print_Area" localSheetId="0">NDQD201603839!$A$1:$G$144</definedName>
  </definedNames>
  <calcPr calcId="144525"/>
</workbook>
</file>

<file path=xl/calcChain.xml><?xml version="1.0" encoding="utf-8"?>
<calcChain xmlns="http://schemas.openxmlformats.org/spreadsheetml/2006/main">
  <c r="B114" i="5" l="1"/>
  <c r="B83" i="5"/>
  <c r="B50" i="5"/>
  <c r="D111" i="5"/>
  <c r="B111" i="5"/>
  <c r="D80" i="5"/>
  <c r="B80" i="5"/>
  <c r="D47" i="5"/>
  <c r="B47" i="5"/>
  <c r="C108" i="5"/>
  <c r="C118" i="5" l="1"/>
  <c r="C120" i="5"/>
  <c r="C121" i="5"/>
  <c r="E26" i="5"/>
  <c r="E24" i="5"/>
  <c r="E102" i="5"/>
  <c r="G108" i="5"/>
  <c r="F108" i="5"/>
  <c r="E108" i="5"/>
  <c r="D108" i="5"/>
  <c r="B108" i="5"/>
  <c r="G102" i="5"/>
  <c r="F102" i="5"/>
  <c r="D102" i="5"/>
  <c r="C102" i="5"/>
  <c r="B102" i="5"/>
  <c r="C94" i="5"/>
  <c r="G75" i="5"/>
  <c r="F75" i="5"/>
  <c r="E75" i="5"/>
  <c r="D75" i="5"/>
  <c r="C75" i="5"/>
  <c r="B75" i="5"/>
  <c r="G69" i="5"/>
  <c r="F69" i="5"/>
  <c r="E69" i="5"/>
  <c r="D69" i="5"/>
  <c r="C69" i="5"/>
  <c r="B69" i="5"/>
  <c r="C61" i="5"/>
  <c r="G44" i="5"/>
  <c r="F44" i="5"/>
  <c r="E44" i="5"/>
  <c r="D44" i="5"/>
  <c r="C44" i="5"/>
  <c r="B44" i="5"/>
  <c r="G38" i="5"/>
  <c r="F38" i="5"/>
  <c r="E38" i="5"/>
  <c r="D38" i="5"/>
  <c r="C38" i="5"/>
  <c r="B38" i="5"/>
  <c r="C30" i="5"/>
  <c r="D33" i="3"/>
  <c r="C33" i="3"/>
  <c r="B33" i="3"/>
  <c r="E117" i="5" l="1"/>
  <c r="E119" i="5" s="1"/>
  <c r="E118" i="5"/>
  <c r="C35" i="3"/>
  <c r="C117" i="5"/>
  <c r="C119" i="5" s="1"/>
  <c r="E87" i="5"/>
  <c r="E86" i="5"/>
  <c r="E88" i="5" s="1"/>
  <c r="C87" i="5"/>
  <c r="C86" i="5"/>
  <c r="C88" i="5" s="1"/>
  <c r="E53" i="5"/>
  <c r="E55" i="5" s="1"/>
  <c r="E54" i="5"/>
  <c r="C54" i="5"/>
  <c r="C53" i="5"/>
  <c r="C55" i="5" s="1"/>
  <c r="C37" i="3"/>
  <c r="C39" i="3" s="1"/>
  <c r="E120" i="5" l="1"/>
  <c r="E121" i="5" s="1"/>
  <c r="E122" i="5" s="1"/>
  <c r="C134" i="5" s="1"/>
  <c r="C122" i="5"/>
  <c r="C133" i="5" s="1"/>
  <c r="E89" i="5"/>
  <c r="E90" i="5" s="1"/>
  <c r="E91" i="5" s="1"/>
  <c r="C132" i="5" s="1"/>
  <c r="C89" i="5"/>
  <c r="C90" i="5" s="1"/>
  <c r="C91" i="5" s="1"/>
  <c r="C131" i="5" s="1"/>
  <c r="E56" i="5"/>
  <c r="E57" i="5" s="1"/>
  <c r="E58" i="5" s="1"/>
  <c r="C130" i="5" s="1"/>
  <c r="C56" i="5"/>
  <c r="C57" i="5" s="1"/>
  <c r="C58" i="5" s="1"/>
  <c r="C129" i="5" s="1"/>
  <c r="C136" i="5" l="1"/>
  <c r="D139" i="5" s="1"/>
  <c r="C137" i="5" l="1"/>
</calcChain>
</file>

<file path=xl/sharedStrings.xml><?xml version="1.0" encoding="utf-8"?>
<sst xmlns="http://schemas.openxmlformats.org/spreadsheetml/2006/main" count="176" uniqueCount="91">
  <si>
    <t>MICOBIOLOGY NO.</t>
  </si>
  <si>
    <t>BIOL/002/2016</t>
  </si>
  <si>
    <t>DATE RECEIVED</t>
  </si>
  <si>
    <t>2016-04-04 10:38:07</t>
  </si>
  <si>
    <t>Analysis Report</t>
  </si>
  <si>
    <t>Erythromycin Ethyl Succinate Microbial Assay</t>
  </si>
  <si>
    <t>Sample Name:</t>
  </si>
  <si>
    <t>Lab Ref No:</t>
  </si>
  <si>
    <t>NDQB201603839</t>
  </si>
  <si>
    <t>Active Ingredient:</t>
  </si>
  <si>
    <t>Erythromycin Ethyl Succinate</t>
  </si>
  <si>
    <t>Label Claim:</t>
  </si>
  <si>
    <t>Date Test Set:</t>
  </si>
  <si>
    <t>17/05/2016</t>
  </si>
  <si>
    <t>Date of Results:</t>
  </si>
  <si>
    <t>18/05/2016</t>
  </si>
  <si>
    <t xml:space="preserve">Equivalent to </t>
  </si>
  <si>
    <t>Standard Information:</t>
  </si>
  <si>
    <t>Standard  Weights (mg):</t>
  </si>
  <si>
    <t>A</t>
  </si>
  <si>
    <t xml:space="preserve">Source: </t>
  </si>
  <si>
    <t>NQCL</t>
  </si>
  <si>
    <t>% age Potency:</t>
  </si>
  <si>
    <t>B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</si>
  <si>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</si>
  <si>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</si>
  <si>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</si>
  <si>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</si>
  <si>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</si>
  <si>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</si>
  <si>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</si>
  <si>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</si>
  <si>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</si>
  <si>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</si>
  <si>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</si>
  <si>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</si>
  <si>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</si>
  <si>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</si>
  <si>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</si>
  <si>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</si>
  <si>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</si>
  <si>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</si>
  <si>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</si>
  <si>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</si>
  <si>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</si>
  <si>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</si>
  <si>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/ Standard A</t>
  </si>
  <si>
    <t>Sample B / Standard B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</si>
  <si>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</si>
  <si>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</si>
  <si>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</si>
  <si>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</si>
  <si>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</si>
  <si>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</si>
  <si>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</si>
  <si>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</si>
  <si>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</si>
  <si>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</si>
  <si>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</si>
  <si>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</si>
  <si>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</si>
  <si>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</si>
  <si>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</si>
  <si>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EROCIN</t>
  </si>
  <si>
    <t>Laboratory Ref No:</t>
  </si>
  <si>
    <t>NDQB201603838</t>
  </si>
  <si>
    <t>Each 5ml contains 125mg Erythromycin as Ethyl Succinate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</si>
  <si>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</si>
  <si>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</si>
  <si>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</si>
  <si>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</si>
  <si>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</si>
  <si>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</si>
  <si>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</si>
  <si>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</si>
  <si>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</si>
  <si>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</si>
  <si>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ERIC</t>
  </si>
  <si>
    <t>Reviewed By:</t>
  </si>
  <si>
    <t>Sample A Weight (g):</t>
  </si>
  <si>
    <t>Equivalent to Erythromycin Base (mg)</t>
  </si>
  <si>
    <t>Sample A Weight (mg):</t>
  </si>
  <si>
    <t>.</t>
  </si>
  <si>
    <t>Head, BAU</t>
  </si>
  <si>
    <t>EROCIN DRY SUSPENSION</t>
  </si>
  <si>
    <t>Each 5ml contains 125mg Erythromycin as Erythromycin Ethyl Succinate</t>
  </si>
  <si>
    <t>Erythromycin Base (mg)</t>
  </si>
  <si>
    <t>Erythromycin Sulphate</t>
  </si>
  <si>
    <t>Final Concentration of Erythromycin in Standard:</t>
  </si>
  <si>
    <t>Expected Concentration of Erythromycin in Sample:</t>
  </si>
  <si>
    <t>COMMENTS: The %age content of Erythromycin  in the sample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</si>
</sst>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0000"/>
    <numFmt numFmtId="171" formatCode="0.0000000"/>
    <numFmt numFmtId="172" formatCode="0.000"/>
  </numFmts>
  <fonts count="19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8" fillId="2" borderId="0"/>
    <xf numFmtId="0" fontId="8" fillId="2" borderId="0"/>
  </cellStyleXfs>
  <cellXfs count="138"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1" fillId="2" borderId="0" xfId="1" applyFont="1" applyFill="1"/>
    <xf numFmtId="0" fontId="13" fillId="2" borderId="0" xfId="1" applyFont="1" applyFill="1" applyAlignment="1">
      <alignment vertical="center"/>
    </xf>
    <xf numFmtId="0" fontId="16" fillId="2" borderId="0" xfId="1" applyFont="1" applyFill="1" applyAlignment="1">
      <alignment horizontal="right"/>
    </xf>
    <xf numFmtId="0" fontId="17" fillId="2" borderId="0" xfId="1" applyFont="1" applyFill="1" applyProtection="1">
      <protection locked="0"/>
    </xf>
    <xf numFmtId="164" fontId="2" fillId="2" borderId="0" xfId="1" applyNumberFormat="1" applyFont="1" applyFill="1" applyAlignment="1">
      <alignment horizontal="left"/>
    </xf>
    <xf numFmtId="2" fontId="16" fillId="2" borderId="16" xfId="1" applyNumberFormat="1" applyFont="1" applyFill="1" applyBorder="1" applyAlignment="1">
      <alignment horizontal="center" wrapText="1"/>
    </xf>
    <xf numFmtId="2" fontId="16" fillId="2" borderId="20" xfId="1" applyNumberFormat="1" applyFont="1" applyFill="1" applyBorder="1" applyAlignment="1">
      <alignment horizontal="center" wrapText="1"/>
    </xf>
    <xf numFmtId="2" fontId="11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0" fillId="2" borderId="0" xfId="1" applyFont="1" applyFill="1"/>
    <xf numFmtId="170" fontId="17" fillId="4" borderId="21" xfId="1" applyNumberFormat="1" applyFont="1" applyFill="1" applyBorder="1" applyAlignment="1" applyProtection="1">
      <alignment horizontal="center"/>
      <protection locked="0"/>
    </xf>
    <xf numFmtId="170" fontId="17" fillId="4" borderId="22" xfId="1" applyNumberFormat="1" applyFont="1" applyFill="1" applyBorder="1" applyAlignment="1" applyProtection="1">
      <alignment horizontal="center"/>
      <protection locked="0"/>
    </xf>
    <xf numFmtId="170" fontId="18" fillId="2" borderId="0" xfId="1" applyNumberFormat="1" applyFont="1" applyFill="1" applyAlignment="1">
      <alignment horizontal="center"/>
    </xf>
    <xf numFmtId="170" fontId="17" fillId="2" borderId="23" xfId="1" applyNumberFormat="1" applyFont="1" applyFill="1" applyBorder="1" applyAlignment="1">
      <alignment horizontal="center"/>
    </xf>
    <xf numFmtId="170" fontId="17" fillId="4" borderId="24" xfId="1" applyNumberFormat="1" applyFont="1" applyFill="1" applyBorder="1" applyAlignment="1" applyProtection="1">
      <alignment horizontal="center"/>
      <protection locked="0"/>
    </xf>
    <xf numFmtId="170" fontId="17" fillId="2" borderId="0" xfId="1" applyNumberFormat="1" applyFont="1" applyFill="1" applyAlignment="1">
      <alignment horizontal="center"/>
    </xf>
    <xf numFmtId="170" fontId="17" fillId="2" borderId="25" xfId="1" applyNumberFormat="1" applyFont="1" applyFill="1" applyBorder="1" applyAlignment="1">
      <alignment horizontal="center"/>
    </xf>
    <xf numFmtId="171" fontId="16" fillId="3" borderId="2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2" fontId="17" fillId="2" borderId="0" xfId="1" applyNumberFormat="1" applyFont="1" applyFill="1" applyAlignment="1">
      <alignment horizontal="center"/>
    </xf>
    <xf numFmtId="2" fontId="17" fillId="2" borderId="21" xfId="1" applyNumberFormat="1" applyFont="1" applyFill="1" applyBorder="1" applyAlignment="1">
      <alignment horizontal="center"/>
    </xf>
    <xf numFmtId="171" fontId="17" fillId="2" borderId="21" xfId="1" applyNumberFormat="1" applyFont="1" applyFill="1" applyBorder="1" applyAlignment="1">
      <alignment horizontal="center"/>
    </xf>
    <xf numFmtId="171" fontId="18" fillId="2" borderId="0" xfId="1" applyNumberFormat="1" applyFont="1" applyFill="1" applyAlignment="1">
      <alignment horizontal="center"/>
    </xf>
    <xf numFmtId="171" fontId="17" fillId="2" borderId="0" xfId="1" applyNumberFormat="1" applyFont="1" applyFill="1" applyAlignment="1">
      <alignment horizontal="center"/>
    </xf>
    <xf numFmtId="2" fontId="17" fillId="2" borderId="21" xfId="1" applyNumberFormat="1" applyFont="1" applyFill="1" applyBorder="1" applyAlignment="1">
      <alignment horizontal="center" wrapText="1"/>
    </xf>
    <xf numFmtId="165" fontId="16" fillId="3" borderId="18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5" fontId="11" fillId="2" borderId="0" xfId="1" applyNumberFormat="1" applyFont="1" applyFill="1" applyAlignment="1">
      <alignment horizontal="center" vertical="center"/>
    </xf>
    <xf numFmtId="0" fontId="18" fillId="2" borderId="13" xfId="1" applyFont="1" applyFill="1" applyBorder="1"/>
    <xf numFmtId="0" fontId="18" fillId="2" borderId="0" xfId="1" applyFont="1" applyFill="1" applyAlignment="1">
      <alignment horizontal="center"/>
    </xf>
    <xf numFmtId="0" fontId="18" fillId="2" borderId="0" xfId="1" applyFont="1" applyFill="1"/>
    <xf numFmtId="10" fontId="18" fillId="2" borderId="13" xfId="1" applyNumberFormat="1" applyFont="1" applyFill="1" applyBorder="1"/>
    <xf numFmtId="10" fontId="18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6" fillId="2" borderId="19" xfId="1" applyFont="1" applyFill="1" applyBorder="1"/>
    <xf numFmtId="0" fontId="16" fillId="2" borderId="19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8" xfId="1" applyFont="1" applyFill="1" applyBorder="1"/>
    <xf numFmtId="0" fontId="16" fillId="2" borderId="15" xfId="1" applyFont="1" applyFill="1" applyBorder="1"/>
    <xf numFmtId="0" fontId="16" fillId="2" borderId="0" xfId="1" applyFont="1" applyFill="1"/>
    <xf numFmtId="0" fontId="17" fillId="2" borderId="15" xfId="1" applyFont="1" applyFill="1" applyBorder="1"/>
    <xf numFmtId="172" fontId="18" fillId="2" borderId="0" xfId="1" applyNumberFormat="1" applyFont="1" applyFill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172" fontId="0" fillId="2" borderId="0" xfId="1" applyNumberFormat="1" applyFont="1" applyFill="1"/>
    <xf numFmtId="0" fontId="0" fillId="2" borderId="0" xfId="1" applyFont="1" applyFill="1" applyAlignment="1">
      <alignment horizontal="right"/>
    </xf>
    <xf numFmtId="0" fontId="2" fillId="2" borderId="0" xfId="2" applyFont="1" applyFill="1"/>
    <xf numFmtId="0" fontId="0" fillId="2" borderId="0" xfId="2" applyFont="1" applyFill="1"/>
    <xf numFmtId="0" fontId="3" fillId="2" borderId="0" xfId="2" applyFont="1" applyFill="1"/>
    <xf numFmtId="164" fontId="2" fillId="2" borderId="0" xfId="2" applyNumberFormat="1" applyFont="1" applyFill="1" applyAlignment="1">
      <alignment horizontal="left"/>
    </xf>
    <xf numFmtId="168" fontId="3" fillId="2" borderId="0" xfId="2" applyNumberFormat="1" applyFont="1" applyFill="1" applyAlignment="1">
      <alignment horizontal="center"/>
    </xf>
    <xf numFmtId="0" fontId="3" fillId="2" borderId="3" xfId="2" applyFont="1" applyFill="1" applyBorder="1"/>
    <xf numFmtId="164" fontId="2" fillId="2" borderId="4" xfId="2" applyNumberFormat="1" applyFont="1" applyFill="1" applyBorder="1" applyAlignment="1">
      <alignment horizontal="left"/>
    </xf>
    <xf numFmtId="0" fontId="3" fillId="2" borderId="3" xfId="2" applyFont="1" applyFill="1" applyBorder="1" applyAlignment="1">
      <alignment horizontal="center"/>
    </xf>
    <xf numFmtId="0" fontId="2" fillId="2" borderId="4" xfId="2" applyFont="1" applyFill="1" applyBorder="1"/>
    <xf numFmtId="0" fontId="3" fillId="2" borderId="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2" xfId="2" applyFont="1" applyFill="1" applyBorder="1"/>
    <xf numFmtId="2" fontId="3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2" fontId="3" fillId="2" borderId="7" xfId="2" applyNumberFormat="1" applyFont="1" applyFill="1" applyBorder="1" applyAlignment="1">
      <alignment horizontal="center"/>
    </xf>
    <xf numFmtId="0" fontId="2" fillId="2" borderId="5" xfId="2" applyFont="1" applyFill="1" applyBorder="1"/>
    <xf numFmtId="0" fontId="2" fillId="2" borderId="7" xfId="2" applyFont="1" applyFill="1" applyBorder="1"/>
    <xf numFmtId="0" fontId="2" fillId="2" borderId="0" xfId="2" applyFont="1" applyFill="1" applyAlignment="1">
      <alignment vertical="top"/>
    </xf>
    <xf numFmtId="2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vertical="top"/>
    </xf>
    <xf numFmtId="2" fontId="2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/>
    </xf>
    <xf numFmtId="0" fontId="3" fillId="2" borderId="5" xfId="2" applyFont="1" applyFill="1" applyBorder="1" applyAlignment="1">
      <alignment horizontal="left" vertical="top"/>
    </xf>
    <xf numFmtId="0" fontId="3" fillId="2" borderId="8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 vertical="top" indent="4"/>
    </xf>
    <xf numFmtId="0" fontId="3" fillId="2" borderId="7" xfId="2" applyFont="1" applyFill="1" applyBorder="1" applyAlignment="1">
      <alignment horizontal="left" vertical="top" indent="4"/>
    </xf>
    <xf numFmtId="0" fontId="2" fillId="2" borderId="9" xfId="2" applyFont="1" applyFill="1" applyBorder="1" applyAlignment="1">
      <alignment horizontal="center" vertical="top"/>
    </xf>
    <xf numFmtId="0" fontId="3" fillId="2" borderId="7" xfId="2" applyFont="1" applyFill="1" applyBorder="1" applyAlignment="1">
      <alignment horizontal="center" vertical="top"/>
    </xf>
    <xf numFmtId="2" fontId="2" fillId="2" borderId="7" xfId="2" applyNumberFormat="1" applyFont="1" applyFill="1" applyBorder="1" applyAlignment="1">
      <alignment horizontal="center" vertical="top"/>
    </xf>
    <xf numFmtId="0" fontId="3" fillId="2" borderId="10" xfId="2" applyFont="1" applyFill="1" applyBorder="1" applyAlignment="1">
      <alignment horizontal="center" vertical="top"/>
    </xf>
    <xf numFmtId="2" fontId="3" fillId="2" borderId="10" xfId="2" applyNumberFormat="1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vertical="top"/>
    </xf>
    <xf numFmtId="0" fontId="3" fillId="2" borderId="7" xfId="2" applyFont="1" applyFill="1" applyBorder="1" applyAlignment="1">
      <alignment vertical="top"/>
    </xf>
    <xf numFmtId="0" fontId="3" fillId="2" borderId="9" xfId="2" applyFont="1" applyFill="1" applyBorder="1" applyAlignment="1">
      <alignment horizontal="center" vertical="top"/>
    </xf>
    <xf numFmtId="2" fontId="3" fillId="2" borderId="7" xfId="2" applyNumberFormat="1" applyFont="1" applyFill="1" applyBorder="1" applyAlignment="1">
      <alignment horizontal="center" vertical="top"/>
    </xf>
    <xf numFmtId="165" fontId="3" fillId="2" borderId="0" xfId="2" applyNumberFormat="1" applyFont="1" applyFill="1" applyAlignment="1">
      <alignment horizontal="center" vertical="top"/>
    </xf>
    <xf numFmtId="165" fontId="2" fillId="2" borderId="0" xfId="2" applyNumberFormat="1" applyFont="1" applyFill="1" applyAlignment="1">
      <alignment horizontal="center" vertical="top"/>
    </xf>
    <xf numFmtId="2" fontId="2" fillId="2" borderId="0" xfId="2" applyNumberFormat="1" applyFont="1" applyFill="1" applyAlignment="1">
      <alignment vertical="top"/>
    </xf>
    <xf numFmtId="167" fontId="2" fillId="2" borderId="0" xfId="2" applyNumberFormat="1" applyFont="1" applyFill="1" applyAlignment="1">
      <alignment vertical="top"/>
    </xf>
    <xf numFmtId="166" fontId="2" fillId="2" borderId="0" xfId="2" applyNumberFormat="1" applyFont="1" applyFill="1" applyAlignment="1">
      <alignment vertical="top"/>
    </xf>
    <xf numFmtId="0" fontId="2" fillId="2" borderId="10" xfId="2" applyFont="1" applyFill="1" applyBorder="1" applyAlignment="1">
      <alignment vertical="center"/>
    </xf>
    <xf numFmtId="0" fontId="2" fillId="2" borderId="0" xfId="2" applyFont="1" applyFill="1" applyAlignment="1">
      <alignment horizontal="right"/>
    </xf>
    <xf numFmtId="2" fontId="2" fillId="2" borderId="0" xfId="2" applyNumberFormat="1" applyFont="1" applyFill="1"/>
    <xf numFmtId="0" fontId="4" fillId="2" borderId="0" xfId="2" applyFont="1" applyFill="1"/>
    <xf numFmtId="0" fontId="3" fillId="2" borderId="12" xfId="2" applyFont="1" applyFill="1" applyBorder="1" applyAlignment="1">
      <alignment horizontal="center"/>
    </xf>
    <xf numFmtId="10" fontId="2" fillId="2" borderId="10" xfId="2" applyNumberFormat="1" applyFont="1" applyFill="1" applyBorder="1" applyAlignment="1">
      <alignment horizontal="center"/>
    </xf>
    <xf numFmtId="0" fontId="2" fillId="2" borderId="1" xfId="2" applyFont="1" applyFill="1" applyBorder="1"/>
    <xf numFmtId="0" fontId="2" fillId="2" borderId="10" xfId="2" applyFont="1" applyFill="1" applyBorder="1"/>
    <xf numFmtId="10" fontId="2" fillId="3" borderId="9" xfId="2" applyNumberFormat="1" applyFont="1" applyFill="1" applyBorder="1" applyAlignment="1">
      <alignment horizontal="center"/>
    </xf>
    <xf numFmtId="10" fontId="2" fillId="3" borderId="1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2" fillId="2" borderId="10" xfId="2" applyFont="1" applyFill="1" applyBorder="1" applyAlignment="1">
      <alignment horizontal="center" vertical="center"/>
    </xf>
    <xf numFmtId="169" fontId="2" fillId="2" borderId="10" xfId="2" applyNumberFormat="1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 vertical="top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top"/>
    </xf>
    <xf numFmtId="0" fontId="3" fillId="2" borderId="12" xfId="2" applyFont="1" applyFill="1" applyBorder="1" applyAlignment="1">
      <alignment horizontal="center" vertical="top"/>
    </xf>
    <xf numFmtId="0" fontId="3" fillId="2" borderId="8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 vertical="top"/>
    </xf>
    <xf numFmtId="0" fontId="3" fillId="2" borderId="6" xfId="2" applyFont="1" applyFill="1" applyBorder="1" applyAlignment="1">
      <alignment horizontal="center" vertical="top"/>
    </xf>
    <xf numFmtId="0" fontId="9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4" fillId="2" borderId="16" xfId="1" applyFont="1" applyFill="1" applyBorder="1" applyAlignment="1">
      <alignment horizontal="center"/>
    </xf>
    <xf numFmtId="0" fontId="14" fillId="2" borderId="17" xfId="1" applyFont="1" applyFill="1" applyBorder="1" applyAlignment="1">
      <alignment horizontal="center"/>
    </xf>
    <xf numFmtId="0" fontId="14" fillId="2" borderId="18" xfId="1" applyFont="1" applyFill="1" applyBorder="1" applyAlignment="1">
      <alignment horizontal="center"/>
    </xf>
    <xf numFmtId="0" fontId="15" fillId="2" borderId="19" xfId="1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3838_mi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sity"/>
      <sheetName val="NDQD201603838"/>
    </sheetNames>
    <sheetDataSet>
      <sheetData sheetId="0">
        <row r="39">
          <cell r="C39">
            <v>1.019484092068115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view="pageBreakPreview" topLeftCell="A105" zoomScale="60" zoomScaleNormal="100" workbookViewId="0">
      <selection activeCell="B115" sqref="B115"/>
    </sheetView>
  </sheetViews>
  <sheetFormatPr defaultRowHeight="15.75" x14ac:dyDescent="0.25"/>
  <cols>
    <col min="1" max="1" width="31.7109375" style="55" customWidth="1"/>
    <col min="2" max="2" width="20" style="55" customWidth="1"/>
    <col min="3" max="3" width="32.7109375" style="55" customWidth="1"/>
    <col min="4" max="4" width="16.28515625" style="55" customWidth="1"/>
    <col min="5" max="5" width="29" style="55" customWidth="1"/>
    <col min="6" max="6" width="15.7109375" style="55" customWidth="1"/>
    <col min="7" max="7" width="18.42578125" style="55" customWidth="1"/>
    <col min="8" max="8" width="9.140625" style="55" customWidth="1"/>
    <col min="9" max="16384" width="9.140625" style="56"/>
  </cols>
  <sheetData>
    <row r="1" spans="1:8" ht="15.95" customHeight="1" x14ac:dyDescent="0.25"/>
    <row r="2" spans="1:8" ht="15.95" customHeight="1" x14ac:dyDescent="0.25"/>
    <row r="3" spans="1:8" ht="15.95" customHeight="1" x14ac:dyDescent="0.25"/>
    <row r="4" spans="1:8" ht="15.95" customHeight="1" x14ac:dyDescent="0.25"/>
    <row r="5" spans="1:8" ht="15.95" customHeight="1" x14ac:dyDescent="0.25"/>
    <row r="6" spans="1:8" ht="15.95" customHeight="1" x14ac:dyDescent="0.25"/>
    <row r="7" spans="1:8" ht="15.95" customHeight="1" x14ac:dyDescent="0.25"/>
    <row r="8" spans="1:8" ht="15.95" customHeight="1" x14ac:dyDescent="0.25"/>
    <row r="9" spans="1:8" ht="15.95" customHeight="1" x14ac:dyDescent="0.25"/>
    <row r="10" spans="1:8" ht="15.95" customHeight="1" x14ac:dyDescent="0.25"/>
    <row r="11" spans="1:8" ht="15.95" customHeight="1" x14ac:dyDescent="0.25"/>
    <row r="12" spans="1:8" customFormat="1" ht="15.95" customHeight="1" x14ac:dyDescent="0.25">
      <c r="A12" s="5" t="s">
        <v>0</v>
      </c>
      <c r="B12" s="5" t="s">
        <v>1</v>
      </c>
      <c r="C12" s="5" t="s">
        <v>2</v>
      </c>
      <c r="D12" s="5" t="s">
        <v>3</v>
      </c>
      <c r="E12" s="5"/>
      <c r="F12" s="5"/>
      <c r="G12" s="5"/>
      <c r="H12" s="5"/>
    </row>
    <row r="13" spans="1:8" customFormat="1" ht="15.95" customHeight="1" x14ac:dyDescent="0.3">
      <c r="A13" s="1" t="s">
        <v>4</v>
      </c>
      <c r="B13" s="1" t="s">
        <v>5</v>
      </c>
      <c r="C13" s="5"/>
      <c r="D13" s="5"/>
      <c r="E13" s="5"/>
      <c r="F13" s="5"/>
      <c r="G13" s="7"/>
      <c r="H13" s="5"/>
    </row>
    <row r="14" spans="1:8" customFormat="1" ht="15.95" customHeight="1" x14ac:dyDescent="0.3">
      <c r="A14" s="2" t="s">
        <v>6</v>
      </c>
      <c r="B14" s="2" t="s">
        <v>84</v>
      </c>
      <c r="C14" s="5"/>
      <c r="D14" s="5"/>
      <c r="E14" s="5"/>
      <c r="F14" s="5"/>
      <c r="G14" s="6"/>
      <c r="H14" s="5"/>
    </row>
    <row r="15" spans="1:8" customFormat="1" ht="15.95" customHeight="1" x14ac:dyDescent="0.3">
      <c r="A15" s="2" t="s">
        <v>7</v>
      </c>
      <c r="B15" s="3" t="s">
        <v>8</v>
      </c>
      <c r="C15" s="5"/>
      <c r="D15" s="5"/>
      <c r="E15" s="5"/>
      <c r="F15" s="5"/>
      <c r="G15" s="5"/>
      <c r="H15" s="5"/>
    </row>
    <row r="16" spans="1:8" customFormat="1" ht="15.95" customHeight="1" x14ac:dyDescent="0.3">
      <c r="A16" s="2" t="s">
        <v>9</v>
      </c>
      <c r="B16" s="3" t="s">
        <v>10</v>
      </c>
      <c r="C16" s="5"/>
      <c r="D16" s="5"/>
      <c r="E16" s="5"/>
      <c r="F16" s="5"/>
      <c r="G16" s="5"/>
      <c r="H16" s="5"/>
    </row>
    <row r="17" spans="1:10" customFormat="1" ht="15.95" customHeight="1" x14ac:dyDescent="0.3">
      <c r="A17" s="2" t="s">
        <v>11</v>
      </c>
      <c r="B17" s="5" t="s">
        <v>85</v>
      </c>
      <c r="C17" s="5"/>
      <c r="D17" s="5"/>
      <c r="E17" s="5"/>
      <c r="F17" s="5"/>
      <c r="G17" s="5"/>
      <c r="H17" s="5"/>
    </row>
    <row r="18" spans="1:10" customFormat="1" ht="15.95" customHeight="1" x14ac:dyDescent="0.3">
      <c r="A18" s="2" t="s">
        <v>12</v>
      </c>
      <c r="B18" s="4">
        <v>42538</v>
      </c>
      <c r="C18" s="5"/>
      <c r="D18" s="5"/>
      <c r="E18" s="5"/>
      <c r="F18" s="5"/>
      <c r="G18" s="5"/>
      <c r="H18" s="5"/>
    </row>
    <row r="19" spans="1:10" customFormat="1" ht="15.95" customHeight="1" x14ac:dyDescent="0.3">
      <c r="A19" s="2" t="s">
        <v>14</v>
      </c>
      <c r="B19" s="4">
        <v>42539</v>
      </c>
      <c r="C19" s="5"/>
      <c r="D19" s="5"/>
      <c r="E19" s="5"/>
      <c r="F19" s="5"/>
      <c r="G19" s="5"/>
      <c r="H19" s="5"/>
    </row>
    <row r="20" spans="1:10" ht="15.95" customHeight="1" x14ac:dyDescent="0.3">
      <c r="A20" s="57"/>
      <c r="B20" s="58"/>
    </row>
    <row r="21" spans="1:10" ht="15.95" customHeight="1" x14ac:dyDescent="0.3">
      <c r="A21" s="57"/>
      <c r="C21" s="59"/>
      <c r="D21" s="57"/>
    </row>
    <row r="22" spans="1:10" ht="15.95" customHeight="1" x14ac:dyDescent="0.3">
      <c r="A22" s="60"/>
      <c r="B22" s="61"/>
      <c r="C22" s="62"/>
      <c r="D22" s="63"/>
      <c r="E22" s="64" t="s">
        <v>16</v>
      </c>
    </row>
    <row r="23" spans="1:10" ht="15.95" customHeight="1" x14ac:dyDescent="0.3">
      <c r="A23" s="118" t="s">
        <v>17</v>
      </c>
      <c r="B23" s="119"/>
      <c r="C23" s="118" t="s">
        <v>18</v>
      </c>
      <c r="D23" s="119"/>
      <c r="E23" s="65" t="s">
        <v>86</v>
      </c>
    </row>
    <row r="24" spans="1:10" ht="15.95" customHeight="1" x14ac:dyDescent="0.3">
      <c r="A24" s="62" t="s">
        <v>87</v>
      </c>
      <c r="B24" s="66"/>
      <c r="C24" s="67" t="s">
        <v>19</v>
      </c>
      <c r="D24" s="68">
        <v>33</v>
      </c>
      <c r="E24" s="68">
        <f>D24*B26</f>
        <v>20.082810000000002</v>
      </c>
    </row>
    <row r="25" spans="1:10" ht="15.95" customHeight="1" x14ac:dyDescent="0.3">
      <c r="A25" s="69" t="s">
        <v>20</v>
      </c>
      <c r="B25" s="70" t="s">
        <v>21</v>
      </c>
      <c r="D25" s="71"/>
      <c r="E25" s="71"/>
    </row>
    <row r="26" spans="1:10" ht="15.95" customHeight="1" x14ac:dyDescent="0.3">
      <c r="A26" s="69" t="s">
        <v>22</v>
      </c>
      <c r="B26" s="72">
        <v>0.60857000000000006</v>
      </c>
      <c r="C26" s="73" t="s">
        <v>23</v>
      </c>
      <c r="D26" s="68">
        <v>33.22</v>
      </c>
      <c r="E26" s="68">
        <f>D26*B26</f>
        <v>20.216695400000003</v>
      </c>
      <c r="I26" s="55"/>
      <c r="J26" s="55"/>
    </row>
    <row r="27" spans="1:10" ht="15.95" customHeight="1" x14ac:dyDescent="0.3">
      <c r="A27" s="74"/>
      <c r="B27" s="75"/>
      <c r="C27" s="76"/>
      <c r="D27" s="77"/>
      <c r="E27" s="77"/>
      <c r="F27" s="78"/>
      <c r="G27" s="78"/>
      <c r="I27" s="55"/>
      <c r="J27" s="55"/>
    </row>
    <row r="28" spans="1:10" ht="15.95" customHeight="1" x14ac:dyDescent="0.3">
      <c r="A28" s="69"/>
      <c r="B28" s="79"/>
      <c r="E28" s="78"/>
      <c r="F28" s="78"/>
      <c r="G28" s="78"/>
      <c r="I28" s="55"/>
      <c r="J28" s="55"/>
    </row>
    <row r="29" spans="1:10" s="55" customFormat="1" ht="15.95" customHeight="1" x14ac:dyDescent="0.25">
      <c r="A29" s="80" t="s">
        <v>79</v>
      </c>
      <c r="B29" s="81"/>
      <c r="C29" s="78">
        <v>4.0855800000000002</v>
      </c>
    </row>
    <row r="30" spans="1:10" s="55" customFormat="1" ht="15.95" customHeight="1" x14ac:dyDescent="0.3">
      <c r="A30" s="82" t="s">
        <v>80</v>
      </c>
      <c r="B30" s="78"/>
      <c r="C30" s="81">
        <f>C29/[1]Density!$C$39*125/5</f>
        <v>100.18743871991259</v>
      </c>
    </row>
    <row r="31" spans="1:10" s="55" customFormat="1" ht="15.95" customHeight="1" x14ac:dyDescent="0.25">
      <c r="A31" s="78"/>
      <c r="B31" s="78"/>
      <c r="C31" s="78"/>
    </row>
    <row r="32" spans="1:10" ht="15.95" customHeight="1" x14ac:dyDescent="0.25">
      <c r="A32" s="83" t="s">
        <v>24</v>
      </c>
      <c r="B32" s="84"/>
      <c r="C32" s="84"/>
      <c r="D32" s="84"/>
      <c r="E32" s="84"/>
      <c r="F32" s="84"/>
      <c r="G32" s="84"/>
      <c r="I32" s="55"/>
      <c r="J32" s="55"/>
    </row>
    <row r="33" spans="1:10" ht="24.95" customHeight="1" x14ac:dyDescent="0.25">
      <c r="A33" s="85" t="s">
        <v>25</v>
      </c>
      <c r="B33" s="86"/>
      <c r="C33" s="86"/>
      <c r="D33" s="86"/>
      <c r="E33" s="86"/>
      <c r="F33" s="86"/>
      <c r="G33" s="87"/>
      <c r="I33" s="55"/>
      <c r="J33" s="55"/>
    </row>
    <row r="34" spans="1:10" ht="15.95" customHeight="1" x14ac:dyDescent="0.25">
      <c r="A34" s="88" t="s">
        <v>26</v>
      </c>
      <c r="B34" s="89" t="s">
        <v>27</v>
      </c>
      <c r="C34" s="89" t="s">
        <v>28</v>
      </c>
      <c r="D34" s="89" t="s">
        <v>29</v>
      </c>
      <c r="E34" s="89" t="s">
        <v>30</v>
      </c>
      <c r="F34" s="89" t="s">
        <v>31</v>
      </c>
      <c r="G34" s="89" t="s">
        <v>32</v>
      </c>
      <c r="I34" s="55"/>
      <c r="J34" s="55"/>
    </row>
    <row r="35" spans="1:10" ht="15.95" customHeight="1" x14ac:dyDescent="0.25">
      <c r="A35" s="88">
        <v>1</v>
      </c>
      <c r="B35" s="90">
        <v>14.94</v>
      </c>
      <c r="C35" s="90">
        <v>16.96</v>
      </c>
      <c r="D35" s="90">
        <v>18.739999999999998</v>
      </c>
      <c r="E35" s="90">
        <v>14.82</v>
      </c>
      <c r="F35" s="90">
        <v>17</v>
      </c>
      <c r="G35" s="90">
        <v>18.2</v>
      </c>
      <c r="I35" s="55"/>
      <c r="J35" s="55"/>
    </row>
    <row r="36" spans="1:10" ht="15.95" customHeight="1" x14ac:dyDescent="0.25">
      <c r="A36" s="88">
        <v>2</v>
      </c>
      <c r="B36" s="90">
        <v>14.24</v>
      </c>
      <c r="C36" s="90">
        <v>16.88</v>
      </c>
      <c r="D36" s="90">
        <v>18.64</v>
      </c>
      <c r="E36" s="90">
        <v>15</v>
      </c>
      <c r="F36" s="90">
        <v>16.96</v>
      </c>
      <c r="G36" s="90">
        <v>18.04</v>
      </c>
      <c r="I36" s="55"/>
      <c r="J36" s="55"/>
    </row>
    <row r="37" spans="1:10" ht="15.95" customHeight="1" x14ac:dyDescent="0.25">
      <c r="A37" s="88">
        <v>3</v>
      </c>
      <c r="B37" s="90">
        <v>14.92</v>
      </c>
      <c r="C37" s="90">
        <v>17.100000000000001</v>
      </c>
      <c r="D37" s="90">
        <v>18.54</v>
      </c>
      <c r="E37" s="90">
        <v>14.74</v>
      </c>
      <c r="F37" s="90">
        <v>16.98</v>
      </c>
      <c r="G37" s="90">
        <v>18.079999999999998</v>
      </c>
      <c r="I37" s="55"/>
      <c r="J37" s="55"/>
    </row>
    <row r="38" spans="1:10" ht="15.95" customHeight="1" x14ac:dyDescent="0.25">
      <c r="A38" s="91" t="s">
        <v>33</v>
      </c>
      <c r="B38" s="92">
        <f t="shared" ref="B38:G38" si="0">AVERAGE(B35:B37)</f>
        <v>14.700000000000001</v>
      </c>
      <c r="C38" s="92">
        <f t="shared" si="0"/>
        <v>16.98</v>
      </c>
      <c r="D38" s="92">
        <f t="shared" si="0"/>
        <v>18.639999999999997</v>
      </c>
      <c r="E38" s="92">
        <f t="shared" si="0"/>
        <v>14.853333333333333</v>
      </c>
      <c r="F38" s="92">
        <f t="shared" si="0"/>
        <v>16.98</v>
      </c>
      <c r="G38" s="92">
        <f t="shared" si="0"/>
        <v>18.106666666666666</v>
      </c>
      <c r="I38" s="55"/>
      <c r="J38" s="55"/>
    </row>
    <row r="39" spans="1:10" ht="24.95" customHeight="1" x14ac:dyDescent="0.25">
      <c r="A39" s="93" t="s">
        <v>34</v>
      </c>
      <c r="B39" s="94"/>
      <c r="C39" s="94"/>
      <c r="D39" s="94"/>
      <c r="E39" s="94"/>
      <c r="F39" s="94"/>
      <c r="G39" s="95"/>
      <c r="I39" s="55"/>
      <c r="J39" s="55"/>
    </row>
    <row r="40" spans="1:10" ht="15.95" customHeight="1" x14ac:dyDescent="0.25">
      <c r="A40" s="88" t="s">
        <v>26</v>
      </c>
      <c r="B40" s="89" t="s">
        <v>27</v>
      </c>
      <c r="C40" s="89" t="s">
        <v>28</v>
      </c>
      <c r="D40" s="89" t="s">
        <v>29</v>
      </c>
      <c r="E40" s="89" t="s">
        <v>30</v>
      </c>
      <c r="F40" s="89" t="s">
        <v>31</v>
      </c>
      <c r="G40" s="89" t="s">
        <v>32</v>
      </c>
      <c r="I40" s="55"/>
      <c r="J40" s="55"/>
    </row>
    <row r="41" spans="1:10" ht="15.95" customHeight="1" x14ac:dyDescent="0.25">
      <c r="A41" s="88">
        <v>1</v>
      </c>
      <c r="B41" s="90">
        <v>15.1</v>
      </c>
      <c r="C41" s="90">
        <v>17</v>
      </c>
      <c r="D41" s="90">
        <v>18.54</v>
      </c>
      <c r="E41" s="90">
        <v>14.94</v>
      </c>
      <c r="F41" s="90">
        <v>16.88</v>
      </c>
      <c r="G41" s="90">
        <v>18.18</v>
      </c>
      <c r="I41" s="55"/>
      <c r="J41" s="55"/>
    </row>
    <row r="42" spans="1:10" ht="15.95" customHeight="1" x14ac:dyDescent="0.25">
      <c r="A42" s="88">
        <v>2</v>
      </c>
      <c r="B42" s="90">
        <v>14.82</v>
      </c>
      <c r="C42" s="90">
        <v>16.920000000000002</v>
      </c>
      <c r="D42" s="90">
        <v>18.899999999999999</v>
      </c>
      <c r="E42" s="90">
        <v>14.88</v>
      </c>
      <c r="F42" s="90">
        <v>16.72</v>
      </c>
      <c r="G42" s="90">
        <v>18.100000000000001</v>
      </c>
      <c r="I42" s="55"/>
      <c r="J42" s="55"/>
    </row>
    <row r="43" spans="1:10" ht="15.95" customHeight="1" x14ac:dyDescent="0.25">
      <c r="A43" s="88">
        <v>3</v>
      </c>
      <c r="B43" s="90">
        <v>14.82</v>
      </c>
      <c r="C43" s="90">
        <v>17.16</v>
      </c>
      <c r="D43" s="90">
        <v>18.84</v>
      </c>
      <c r="E43" s="90">
        <v>14.9</v>
      </c>
      <c r="F43" s="90">
        <v>17.079999999999998</v>
      </c>
      <c r="G43" s="90">
        <v>18.059999999999999</v>
      </c>
      <c r="I43" s="55"/>
      <c r="J43" s="55"/>
    </row>
    <row r="44" spans="1:10" ht="15.95" customHeight="1" x14ac:dyDescent="0.25">
      <c r="A44" s="96" t="s">
        <v>33</v>
      </c>
      <c r="B44" s="97">
        <f t="shared" ref="B44:G44" si="1">AVERAGE(B41:B43)</f>
        <v>14.913333333333334</v>
      </c>
      <c r="C44" s="97">
        <f t="shared" si="1"/>
        <v>17.026666666666667</v>
      </c>
      <c r="D44" s="97">
        <f t="shared" si="1"/>
        <v>18.760000000000002</v>
      </c>
      <c r="E44" s="97">
        <f t="shared" si="1"/>
        <v>14.906666666666666</v>
      </c>
      <c r="F44" s="97">
        <f t="shared" si="1"/>
        <v>16.893333333333331</v>
      </c>
      <c r="G44" s="92">
        <f t="shared" si="1"/>
        <v>18.113333333333333</v>
      </c>
      <c r="I44" s="55"/>
      <c r="J44" s="55"/>
    </row>
    <row r="45" spans="1:10" ht="15.95" customHeight="1" x14ac:dyDescent="0.25">
      <c r="I45" s="55"/>
      <c r="J45" s="55"/>
    </row>
    <row r="46" spans="1:10" ht="15.95" customHeight="1" x14ac:dyDescent="0.25">
      <c r="A46" s="78" t="s">
        <v>88</v>
      </c>
      <c r="B46" s="78"/>
      <c r="C46" s="78"/>
      <c r="D46" s="78"/>
      <c r="E46" s="78"/>
      <c r="F46" s="78"/>
      <c r="I46" s="55"/>
      <c r="J46" s="55"/>
    </row>
    <row r="47" spans="1:10" ht="18" customHeight="1" x14ac:dyDescent="0.25">
      <c r="A47" s="78" t="s">
        <v>35</v>
      </c>
      <c r="B47" s="98">
        <f>$E$24/25*5/25</f>
        <v>0.16066248000000002</v>
      </c>
      <c r="C47" s="78" t="s">
        <v>36</v>
      </c>
      <c r="D47" s="98">
        <f>$E$26/25*5/25</f>
        <v>0.16173356320000004</v>
      </c>
      <c r="E47" s="78"/>
      <c r="F47" s="78"/>
      <c r="I47" s="55"/>
      <c r="J47" s="55"/>
    </row>
    <row r="48" spans="1:10" ht="15.95" customHeight="1" x14ac:dyDescent="0.25">
      <c r="A48" s="78"/>
      <c r="B48" s="99"/>
      <c r="C48" s="78"/>
      <c r="D48" s="99"/>
      <c r="E48" s="78"/>
      <c r="F48" s="78"/>
      <c r="I48" s="55"/>
      <c r="J48" s="55"/>
    </row>
    <row r="49" spans="1:10" ht="15.95" customHeight="1" x14ac:dyDescent="0.25">
      <c r="A49" s="78" t="s">
        <v>89</v>
      </c>
      <c r="B49" s="78"/>
      <c r="C49" s="78"/>
      <c r="D49" s="100"/>
      <c r="E49" s="100"/>
      <c r="F49" s="101"/>
      <c r="I49" s="55"/>
      <c r="J49" s="55"/>
    </row>
    <row r="50" spans="1:10" ht="18" customHeight="1" x14ac:dyDescent="0.25">
      <c r="A50" s="78" t="s">
        <v>37</v>
      </c>
      <c r="B50" s="98">
        <f>$C$30/100*10/25*10/25</f>
        <v>0.16029990195186017</v>
      </c>
      <c r="C50" s="78"/>
      <c r="D50" s="100"/>
      <c r="E50" s="102"/>
      <c r="F50" s="78"/>
      <c r="I50" s="55"/>
      <c r="J50" s="55"/>
    </row>
    <row r="51" spans="1:10" ht="15.95" customHeight="1" x14ac:dyDescent="0.25">
      <c r="A51" s="78"/>
      <c r="B51" s="99"/>
      <c r="C51" s="78"/>
      <c r="D51" s="78"/>
      <c r="E51" s="78"/>
      <c r="F51" s="78"/>
      <c r="I51" s="55"/>
      <c r="J51" s="55"/>
    </row>
    <row r="52" spans="1:10" ht="18" customHeight="1" x14ac:dyDescent="0.25">
      <c r="A52" s="120" t="s">
        <v>38</v>
      </c>
      <c r="B52" s="120"/>
      <c r="C52" s="120" t="s">
        <v>25</v>
      </c>
      <c r="D52" s="120"/>
      <c r="E52" s="120" t="s">
        <v>39</v>
      </c>
      <c r="F52" s="120"/>
      <c r="I52" s="55"/>
      <c r="J52" s="55"/>
    </row>
    <row r="53" spans="1:10" ht="24.95" customHeight="1" x14ac:dyDescent="0.25">
      <c r="A53" s="116" t="s">
        <v>40</v>
      </c>
      <c r="B53" s="116"/>
      <c r="C53" s="117">
        <f>1/4*((D38+G38)-(B38+E38))</f>
        <v>1.798333333333332</v>
      </c>
      <c r="D53" s="117"/>
      <c r="E53" s="117">
        <f>1/4*((D44+G44)-(E44+B44))</f>
        <v>1.7633333333333336</v>
      </c>
      <c r="F53" s="117"/>
      <c r="I53" s="55"/>
      <c r="J53" s="55"/>
    </row>
    <row r="54" spans="1:10" ht="24.95" customHeight="1" x14ac:dyDescent="0.25">
      <c r="A54" s="116" t="s">
        <v>41</v>
      </c>
      <c r="B54" s="116"/>
      <c r="C54" s="117">
        <f>1/3*((E38+F38+G38)-(B38+C38+D38))</f>
        <v>-0.12666666666666515</v>
      </c>
      <c r="D54" s="117"/>
      <c r="E54" s="117">
        <f>1/3*((E44+F44+G44)-(B44+C44+D44))</f>
        <v>-0.2622222222222253</v>
      </c>
      <c r="F54" s="117"/>
      <c r="I54" s="55"/>
      <c r="J54" s="55"/>
    </row>
    <row r="55" spans="1:10" ht="24.95" customHeight="1" x14ac:dyDescent="0.25">
      <c r="A55" s="116" t="s">
        <v>42</v>
      </c>
      <c r="B55" s="116"/>
      <c r="C55" s="117">
        <f>C53/LOG10(2)</f>
        <v>5.9739340239724354</v>
      </c>
      <c r="D55" s="117"/>
      <c r="E55" s="117">
        <f>E53/LOG10(2)</f>
        <v>5.8576665406513833</v>
      </c>
      <c r="F55" s="117"/>
      <c r="I55" s="55"/>
      <c r="J55" s="55"/>
    </row>
    <row r="56" spans="1:10" ht="24.95" customHeight="1" x14ac:dyDescent="0.25">
      <c r="A56" s="116" t="s">
        <v>43</v>
      </c>
      <c r="B56" s="116"/>
      <c r="C56" s="117">
        <f>C54/C55</f>
        <v>-2.1203224903116141E-2</v>
      </c>
      <c r="D56" s="117"/>
      <c r="E56" s="117">
        <f>E54/E55</f>
        <v>-4.4765645227914548E-2</v>
      </c>
      <c r="F56" s="117"/>
      <c r="I56" s="55"/>
      <c r="J56" s="55"/>
    </row>
    <row r="57" spans="1:10" ht="24.95" customHeight="1" x14ac:dyDescent="0.25">
      <c r="A57" s="116" t="s">
        <v>44</v>
      </c>
      <c r="B57" s="116"/>
      <c r="C57" s="116">
        <f>POWER(10,C56)</f>
        <v>0.95235041437924439</v>
      </c>
      <c r="D57" s="116"/>
      <c r="E57" s="116">
        <f>POWER(10,E56)</f>
        <v>0.9020577763389025</v>
      </c>
      <c r="F57" s="116"/>
      <c r="I57" s="55"/>
      <c r="J57" s="55"/>
    </row>
    <row r="58" spans="1:10" ht="24.95" customHeight="1" x14ac:dyDescent="0.25">
      <c r="A58" s="103" t="s">
        <v>45</v>
      </c>
      <c r="B58" s="103"/>
      <c r="C58" s="121">
        <f>C57*B47/B50</f>
        <v>0.95450451023449012</v>
      </c>
      <c r="D58" s="121"/>
      <c r="E58" s="121">
        <f>E57*D47/B50</f>
        <v>0.91012543740277951</v>
      </c>
      <c r="F58" s="121"/>
      <c r="I58" s="55"/>
      <c r="J58" s="55"/>
    </row>
    <row r="59" spans="1:10" ht="24.95" customHeight="1" x14ac:dyDescent="0.25">
      <c r="B59" s="78"/>
      <c r="C59" s="78"/>
      <c r="D59" s="78"/>
      <c r="E59" s="78"/>
      <c r="F59" s="78"/>
      <c r="I59" s="55"/>
      <c r="J59" s="55"/>
    </row>
    <row r="60" spans="1:10" ht="15.95" customHeight="1" x14ac:dyDescent="0.25">
      <c r="A60" s="80" t="s">
        <v>81</v>
      </c>
      <c r="B60" s="81"/>
      <c r="C60" s="78">
        <v>4.0654399999999997</v>
      </c>
      <c r="I60" s="55"/>
      <c r="J60" s="55"/>
    </row>
    <row r="61" spans="1:10" ht="15.95" customHeight="1" x14ac:dyDescent="0.3">
      <c r="A61" s="82" t="s">
        <v>80</v>
      </c>
      <c r="B61" s="78"/>
      <c r="C61" s="81">
        <f>C60/[1]Density!$C$39*125/5</f>
        <v>99.69356146972558</v>
      </c>
      <c r="I61" s="55"/>
      <c r="J61" s="55"/>
    </row>
    <row r="62" spans="1:10" ht="15.95" customHeight="1" x14ac:dyDescent="0.25">
      <c r="A62" s="78"/>
      <c r="B62" s="78"/>
      <c r="C62" s="78"/>
      <c r="I62" s="55"/>
      <c r="J62" s="55"/>
    </row>
    <row r="63" spans="1:10" ht="15.95" customHeight="1" x14ac:dyDescent="0.25">
      <c r="A63" s="83" t="s">
        <v>24</v>
      </c>
      <c r="B63" s="84"/>
      <c r="C63" s="84"/>
      <c r="D63" s="84"/>
      <c r="E63" s="84"/>
      <c r="F63" s="84"/>
      <c r="G63" s="84"/>
      <c r="I63" s="55"/>
      <c r="J63" s="55"/>
    </row>
    <row r="64" spans="1:10" ht="15.95" customHeight="1" x14ac:dyDescent="0.25">
      <c r="A64" s="85" t="s">
        <v>46</v>
      </c>
      <c r="B64" s="86"/>
      <c r="C64" s="86"/>
      <c r="D64" s="86"/>
      <c r="E64" s="86"/>
      <c r="F64" s="86"/>
      <c r="G64" s="87"/>
      <c r="I64" s="55"/>
      <c r="J64" s="55"/>
    </row>
    <row r="65" spans="1:10" ht="15.95" customHeight="1" x14ac:dyDescent="0.25">
      <c r="A65" s="88" t="s">
        <v>26</v>
      </c>
      <c r="B65" s="89" t="s">
        <v>27</v>
      </c>
      <c r="C65" s="89" t="s">
        <v>28</v>
      </c>
      <c r="D65" s="89" t="s">
        <v>29</v>
      </c>
      <c r="E65" s="89" t="s">
        <v>30</v>
      </c>
      <c r="F65" s="89" t="s">
        <v>31</v>
      </c>
      <c r="G65" s="89" t="s">
        <v>32</v>
      </c>
      <c r="I65" s="55"/>
      <c r="J65" s="55"/>
    </row>
    <row r="66" spans="1:10" ht="15.95" customHeight="1" x14ac:dyDescent="0.25">
      <c r="A66" s="88">
        <v>1</v>
      </c>
      <c r="B66" s="90">
        <v>14.92</v>
      </c>
      <c r="C66" s="90">
        <v>17.02</v>
      </c>
      <c r="D66" s="90">
        <v>18.7</v>
      </c>
      <c r="E66" s="90">
        <v>15.04</v>
      </c>
      <c r="F66" s="90">
        <v>17.059999999999999</v>
      </c>
      <c r="G66" s="90">
        <v>18</v>
      </c>
      <c r="I66" s="55"/>
      <c r="J66" s="55"/>
    </row>
    <row r="67" spans="1:10" ht="15.95" customHeight="1" x14ac:dyDescent="0.25">
      <c r="A67" s="88">
        <v>2</v>
      </c>
      <c r="B67" s="90">
        <v>15</v>
      </c>
      <c r="C67" s="90">
        <v>16.899999999999999</v>
      </c>
      <c r="D67" s="90">
        <v>18.940000000000001</v>
      </c>
      <c r="E67" s="90">
        <v>14.88</v>
      </c>
      <c r="F67" s="90">
        <v>17</v>
      </c>
      <c r="G67" s="90">
        <v>17.940000000000001</v>
      </c>
      <c r="I67" s="55"/>
      <c r="J67" s="55"/>
    </row>
    <row r="68" spans="1:10" ht="15.95" customHeight="1" x14ac:dyDescent="0.25">
      <c r="A68" s="88">
        <v>3</v>
      </c>
      <c r="B68" s="90">
        <v>14.9</v>
      </c>
      <c r="C68" s="90">
        <v>16.82</v>
      </c>
      <c r="D68" s="90">
        <v>18.98</v>
      </c>
      <c r="E68" s="90">
        <v>14.92</v>
      </c>
      <c r="F68" s="90">
        <v>16.84</v>
      </c>
      <c r="G68" s="90">
        <v>18.100000000000001</v>
      </c>
      <c r="I68" s="55"/>
      <c r="J68" s="55"/>
    </row>
    <row r="69" spans="1:10" ht="15.95" customHeight="1" x14ac:dyDescent="0.25">
      <c r="A69" s="91" t="s">
        <v>33</v>
      </c>
      <c r="B69" s="92">
        <f t="shared" ref="B69:G69" si="2">AVERAGE(B66:B68)</f>
        <v>14.94</v>
      </c>
      <c r="C69" s="92">
        <f t="shared" si="2"/>
        <v>16.913333333333334</v>
      </c>
      <c r="D69" s="92">
        <f t="shared" si="2"/>
        <v>18.873333333333335</v>
      </c>
      <c r="E69" s="92">
        <f t="shared" si="2"/>
        <v>14.946666666666667</v>
      </c>
      <c r="F69" s="92">
        <f t="shared" si="2"/>
        <v>16.966666666666669</v>
      </c>
      <c r="G69" s="92">
        <f t="shared" si="2"/>
        <v>18.013333333333332</v>
      </c>
      <c r="I69" s="55"/>
      <c r="J69" s="55"/>
    </row>
    <row r="70" spans="1:10" ht="15.95" customHeight="1" x14ac:dyDescent="0.25">
      <c r="A70" s="93" t="s">
        <v>47</v>
      </c>
      <c r="B70" s="94"/>
      <c r="C70" s="94"/>
      <c r="D70" s="94"/>
      <c r="E70" s="94"/>
      <c r="F70" s="94"/>
      <c r="G70" s="95"/>
      <c r="I70" s="55"/>
      <c r="J70" s="55"/>
    </row>
    <row r="71" spans="1:10" ht="15.95" customHeight="1" x14ac:dyDescent="0.25">
      <c r="A71" s="88" t="s">
        <v>26</v>
      </c>
      <c r="B71" s="89" t="s">
        <v>27</v>
      </c>
      <c r="C71" s="89" t="s">
        <v>28</v>
      </c>
      <c r="D71" s="89" t="s">
        <v>29</v>
      </c>
      <c r="E71" s="89" t="s">
        <v>30</v>
      </c>
      <c r="F71" s="89" t="s">
        <v>31</v>
      </c>
      <c r="G71" s="89" t="s">
        <v>32</v>
      </c>
      <c r="I71" s="55"/>
      <c r="J71" s="55"/>
    </row>
    <row r="72" spans="1:10" ht="15.95" customHeight="1" x14ac:dyDescent="0.25">
      <c r="A72" s="88">
        <v>1</v>
      </c>
      <c r="B72" s="90">
        <v>14.84</v>
      </c>
      <c r="C72" s="90">
        <v>16.98</v>
      </c>
      <c r="D72" s="90">
        <v>18.899999999999999</v>
      </c>
      <c r="E72" s="90">
        <v>15.02</v>
      </c>
      <c r="F72" s="90">
        <v>17</v>
      </c>
      <c r="G72" s="90">
        <v>18.12</v>
      </c>
      <c r="I72" s="55"/>
      <c r="J72" s="55"/>
    </row>
    <row r="73" spans="1:10" ht="15.95" customHeight="1" x14ac:dyDescent="0.25">
      <c r="A73" s="88">
        <v>2</v>
      </c>
      <c r="B73" s="90">
        <v>14.96</v>
      </c>
      <c r="C73" s="90">
        <v>16.88</v>
      </c>
      <c r="D73" s="90">
        <v>18.8</v>
      </c>
      <c r="E73" s="90">
        <v>14.98</v>
      </c>
      <c r="F73" s="90">
        <v>16.98</v>
      </c>
      <c r="G73" s="90">
        <v>18</v>
      </c>
      <c r="I73" s="55"/>
      <c r="J73" s="55"/>
    </row>
    <row r="74" spans="1:10" ht="15.95" customHeight="1" x14ac:dyDescent="0.25">
      <c r="A74" s="88">
        <v>3</v>
      </c>
      <c r="B74" s="90">
        <v>14.98</v>
      </c>
      <c r="C74" s="90">
        <v>16.920000000000002</v>
      </c>
      <c r="D74" s="90">
        <v>18.84</v>
      </c>
      <c r="E74" s="90">
        <v>14.8</v>
      </c>
      <c r="F74" s="90">
        <v>17.04</v>
      </c>
      <c r="G74" s="90">
        <v>18.059999999999999</v>
      </c>
      <c r="I74" s="55"/>
      <c r="J74" s="55"/>
    </row>
    <row r="75" spans="1:10" ht="16.5" customHeight="1" x14ac:dyDescent="0.25">
      <c r="A75" s="96" t="s">
        <v>33</v>
      </c>
      <c r="B75" s="97">
        <f t="shared" ref="B75:G75" si="3">AVERAGE(B72:B74)</f>
        <v>14.926666666666668</v>
      </c>
      <c r="C75" s="97">
        <f t="shared" si="3"/>
        <v>16.926666666666666</v>
      </c>
      <c r="D75" s="97">
        <f t="shared" si="3"/>
        <v>18.846666666666668</v>
      </c>
      <c r="E75" s="97">
        <f t="shared" si="3"/>
        <v>14.933333333333332</v>
      </c>
      <c r="F75" s="97">
        <f t="shared" si="3"/>
        <v>17.006666666666668</v>
      </c>
      <c r="G75" s="97">
        <f t="shared" si="3"/>
        <v>18.060000000000002</v>
      </c>
      <c r="I75" s="55"/>
      <c r="J75" s="55"/>
    </row>
    <row r="76" spans="1:10" x14ac:dyDescent="0.25">
      <c r="I76" s="55"/>
      <c r="J76" s="55"/>
    </row>
    <row r="77" spans="1:10" x14ac:dyDescent="0.25">
      <c r="I77" s="55"/>
      <c r="J77" s="55"/>
    </row>
    <row r="78" spans="1:10" x14ac:dyDescent="0.25">
      <c r="I78" s="55"/>
      <c r="J78" s="55"/>
    </row>
    <row r="79" spans="1:10" x14ac:dyDescent="0.25">
      <c r="A79" s="78" t="s">
        <v>88</v>
      </c>
      <c r="B79" s="78"/>
      <c r="C79" s="78"/>
      <c r="D79" s="78"/>
      <c r="E79" s="78"/>
      <c r="F79" s="78"/>
      <c r="I79" s="55"/>
      <c r="J79" s="55"/>
    </row>
    <row r="80" spans="1:10" ht="16.5" customHeight="1" x14ac:dyDescent="0.25">
      <c r="A80" s="78" t="s">
        <v>35</v>
      </c>
      <c r="B80" s="98">
        <f>$E$24/25*5/25</f>
        <v>0.16066248000000002</v>
      </c>
      <c r="C80" s="78" t="s">
        <v>36</v>
      </c>
      <c r="D80" s="98">
        <f>$E$26/25*5/25</f>
        <v>0.16173356320000004</v>
      </c>
      <c r="E80" s="78"/>
      <c r="F80" s="78"/>
      <c r="I80" s="55"/>
      <c r="J80" s="55"/>
    </row>
    <row r="81" spans="1:10" x14ac:dyDescent="0.25">
      <c r="A81" s="78"/>
      <c r="B81" s="99"/>
      <c r="C81" s="78"/>
      <c r="D81" s="99"/>
      <c r="E81" s="78"/>
      <c r="F81" s="78"/>
      <c r="I81" s="55"/>
      <c r="J81" s="55"/>
    </row>
    <row r="82" spans="1:10" x14ac:dyDescent="0.25">
      <c r="A82" s="78" t="s">
        <v>89</v>
      </c>
      <c r="B82" s="78"/>
      <c r="C82" s="78"/>
      <c r="D82" s="100"/>
      <c r="E82" s="100"/>
      <c r="F82" s="101"/>
      <c r="I82" s="55"/>
      <c r="J82" s="55"/>
    </row>
    <row r="83" spans="1:10" ht="16.5" customHeight="1" x14ac:dyDescent="0.25">
      <c r="A83" s="78" t="s">
        <v>37</v>
      </c>
      <c r="B83" s="98">
        <f>$C$61/100*10/25*10/25</f>
        <v>0.15950969835156092</v>
      </c>
      <c r="C83" s="78"/>
      <c r="D83" s="100"/>
      <c r="E83" s="102"/>
      <c r="F83" s="78"/>
      <c r="I83" s="55"/>
      <c r="J83" s="55"/>
    </row>
    <row r="84" spans="1:10" x14ac:dyDescent="0.25">
      <c r="A84" s="78"/>
      <c r="B84" s="99"/>
      <c r="C84" s="78"/>
      <c r="D84" s="78"/>
      <c r="E84" s="78"/>
      <c r="F84" s="78"/>
      <c r="H84" s="104"/>
      <c r="I84" s="55"/>
      <c r="J84" s="55"/>
    </row>
    <row r="85" spans="1:10" ht="16.5" customHeight="1" x14ac:dyDescent="0.25">
      <c r="A85" s="120" t="s">
        <v>38</v>
      </c>
      <c r="B85" s="120"/>
      <c r="C85" s="120" t="s">
        <v>46</v>
      </c>
      <c r="D85" s="120"/>
      <c r="E85" s="120" t="s">
        <v>47</v>
      </c>
      <c r="F85" s="120"/>
      <c r="H85" s="105"/>
      <c r="I85" s="55"/>
      <c r="J85" s="55"/>
    </row>
    <row r="86" spans="1:10" ht="18.75" customHeight="1" x14ac:dyDescent="0.25">
      <c r="A86" s="116" t="s">
        <v>40</v>
      </c>
      <c r="B86" s="116"/>
      <c r="C86" s="117">
        <f>1/4*((D69+G69)-(B69+E69))</f>
        <v>1.7500000000000009</v>
      </c>
      <c r="D86" s="117"/>
      <c r="E86" s="117">
        <f>1/4*((D75+G75)-(E75+B75))</f>
        <v>1.7616666666666667</v>
      </c>
      <c r="F86" s="117"/>
      <c r="H86" s="105"/>
      <c r="I86" s="55"/>
      <c r="J86" s="55"/>
    </row>
    <row r="87" spans="1:10" ht="18.75" customHeight="1" x14ac:dyDescent="0.25">
      <c r="A87" s="116" t="s">
        <v>41</v>
      </c>
      <c r="B87" s="116"/>
      <c r="C87" s="117">
        <f>1/3*((E69+F69+G69)-(B69+C69+D69))</f>
        <v>-0.26666666666666805</v>
      </c>
      <c r="D87" s="117"/>
      <c r="E87" s="117">
        <f>1/3*((E75+F75+G75)-(B75+C75+D75))</f>
        <v>-0.23333333333333428</v>
      </c>
      <c r="F87" s="117"/>
      <c r="H87" s="105"/>
      <c r="I87" s="55"/>
      <c r="J87" s="55"/>
    </row>
    <row r="88" spans="1:10" x14ac:dyDescent="0.25">
      <c r="A88" s="116" t="s">
        <v>42</v>
      </c>
      <c r="B88" s="116"/>
      <c r="C88" s="117">
        <f>C86/LOG10(2)</f>
        <v>5.8133741660528866</v>
      </c>
      <c r="D88" s="117"/>
      <c r="E88" s="117">
        <f>E86/LOG10(2)</f>
        <v>5.8521299938265701</v>
      </c>
      <c r="F88" s="117"/>
      <c r="I88" s="55"/>
      <c r="J88" s="55"/>
    </row>
    <row r="89" spans="1:10" x14ac:dyDescent="0.25">
      <c r="A89" s="116" t="s">
        <v>43</v>
      </c>
      <c r="B89" s="116"/>
      <c r="C89" s="117">
        <f>C87/C88</f>
        <v>-4.5871237434511637E-2</v>
      </c>
      <c r="D89" s="117"/>
      <c r="E89" s="117">
        <f>E87/E88</f>
        <v>-3.9871522604500984E-2</v>
      </c>
      <c r="F89" s="117"/>
      <c r="I89" s="55"/>
      <c r="J89" s="55"/>
    </row>
    <row r="90" spans="1:10" x14ac:dyDescent="0.25">
      <c r="A90" s="116" t="s">
        <v>44</v>
      </c>
      <c r="B90" s="116"/>
      <c r="C90" s="116">
        <f>POWER(10,C89)</f>
        <v>0.89976431019586067</v>
      </c>
      <c r="D90" s="116"/>
      <c r="E90" s="116">
        <f>POWER(10,E89)</f>
        <v>0.91228067955770598</v>
      </c>
      <c r="F90" s="116"/>
      <c r="I90" s="55"/>
      <c r="J90" s="55"/>
    </row>
    <row r="91" spans="1:10" ht="16.5" customHeight="1" x14ac:dyDescent="0.25">
      <c r="A91" s="103" t="s">
        <v>45</v>
      </c>
      <c r="B91" s="103"/>
      <c r="C91" s="121">
        <f>C90*B80/B83</f>
        <v>0.90626693539942782</v>
      </c>
      <c r="D91" s="121"/>
      <c r="E91" s="121">
        <f>E90*D80/B83</f>
        <v>0.92499958603264054</v>
      </c>
      <c r="F91" s="121"/>
      <c r="I91" s="55"/>
      <c r="J91" s="55"/>
    </row>
    <row r="92" spans="1:10" x14ac:dyDescent="0.25">
      <c r="B92" s="78"/>
      <c r="C92" s="78"/>
      <c r="D92" s="78"/>
      <c r="E92" s="78"/>
      <c r="F92" s="78"/>
      <c r="I92" s="55"/>
      <c r="J92" s="55"/>
    </row>
    <row r="93" spans="1:10" ht="16.5" customHeight="1" x14ac:dyDescent="0.25">
      <c r="A93" s="80" t="s">
        <v>81</v>
      </c>
      <c r="B93" s="81"/>
      <c r="C93" s="78">
        <v>4.0747099999999996</v>
      </c>
      <c r="I93" s="55"/>
      <c r="J93" s="55"/>
    </row>
    <row r="94" spans="1:10" ht="16.5" customHeight="1" x14ac:dyDescent="0.3">
      <c r="A94" s="82" t="s">
        <v>80</v>
      </c>
      <c r="B94" s="78"/>
      <c r="C94" s="81">
        <f>C93/[1]Density!$C$39*125/5</f>
        <v>99.920882329171135</v>
      </c>
    </row>
    <row r="95" spans="1:10" x14ac:dyDescent="0.25">
      <c r="A95" s="78"/>
      <c r="B95" s="78"/>
      <c r="C95" s="78"/>
    </row>
    <row r="96" spans="1:10" ht="16.5" customHeight="1" x14ac:dyDescent="0.25">
      <c r="A96" s="83" t="s">
        <v>24</v>
      </c>
      <c r="B96" s="84"/>
      <c r="C96" s="84"/>
      <c r="D96" s="84"/>
      <c r="E96" s="84"/>
      <c r="F96" s="84"/>
      <c r="G96" s="84"/>
    </row>
    <row r="97" spans="1:7" ht="16.5" customHeight="1" x14ac:dyDescent="0.25">
      <c r="A97" s="85" t="s">
        <v>48</v>
      </c>
      <c r="B97" s="86"/>
      <c r="C97" s="86"/>
      <c r="D97" s="86"/>
      <c r="E97" s="86"/>
      <c r="F97" s="86"/>
      <c r="G97" s="87"/>
    </row>
    <row r="98" spans="1:7" ht="19.5" customHeight="1" x14ac:dyDescent="0.25">
      <c r="A98" s="88" t="s">
        <v>26</v>
      </c>
      <c r="B98" s="89" t="s">
        <v>27</v>
      </c>
      <c r="C98" s="89" t="s">
        <v>28</v>
      </c>
      <c r="D98" s="89" t="s">
        <v>29</v>
      </c>
      <c r="E98" s="89" t="s">
        <v>30</v>
      </c>
      <c r="F98" s="89" t="s">
        <v>31</v>
      </c>
      <c r="G98" s="89" t="s">
        <v>32</v>
      </c>
    </row>
    <row r="99" spans="1:7" x14ac:dyDescent="0.25">
      <c r="A99" s="88">
        <v>1</v>
      </c>
      <c r="B99" s="90">
        <v>14.96</v>
      </c>
      <c r="C99" s="90">
        <v>17</v>
      </c>
      <c r="D99" s="90">
        <v>18.98</v>
      </c>
      <c r="E99" s="90">
        <v>14.92</v>
      </c>
      <c r="F99" s="90">
        <v>16.98</v>
      </c>
      <c r="G99" s="90">
        <v>17.86</v>
      </c>
    </row>
    <row r="100" spans="1:7" x14ac:dyDescent="0.25">
      <c r="A100" s="88">
        <v>2</v>
      </c>
      <c r="B100" s="90">
        <v>14.94</v>
      </c>
      <c r="C100" s="90">
        <v>16.899999999999999</v>
      </c>
      <c r="D100" s="90">
        <v>18.84</v>
      </c>
      <c r="E100" s="90">
        <v>15.02</v>
      </c>
      <c r="F100" s="90">
        <v>17.04</v>
      </c>
      <c r="G100" s="90">
        <v>18.059999999999999</v>
      </c>
    </row>
    <row r="101" spans="1:7" x14ac:dyDescent="0.25">
      <c r="A101" s="88">
        <v>3</v>
      </c>
      <c r="B101" s="90">
        <v>14.9</v>
      </c>
      <c r="C101" s="90">
        <v>16.98</v>
      </c>
      <c r="D101" s="90">
        <v>18.88</v>
      </c>
      <c r="E101" s="90">
        <v>14.68</v>
      </c>
      <c r="F101" s="90">
        <v>17</v>
      </c>
      <c r="G101" s="90">
        <v>17.78</v>
      </c>
    </row>
    <row r="102" spans="1:7" ht="16.5" customHeight="1" x14ac:dyDescent="0.25">
      <c r="A102" s="91" t="s">
        <v>33</v>
      </c>
      <c r="B102" s="92">
        <f t="shared" ref="B102:G102" si="4">AVERAGE(B99:B101)</f>
        <v>14.933333333333332</v>
      </c>
      <c r="C102" s="92">
        <f t="shared" si="4"/>
        <v>16.959999999999997</v>
      </c>
      <c r="D102" s="92">
        <f t="shared" si="4"/>
        <v>18.900000000000002</v>
      </c>
      <c r="E102" s="92">
        <f>AVERAGE(E99:E101)</f>
        <v>14.873333333333333</v>
      </c>
      <c r="F102" s="92">
        <f t="shared" si="4"/>
        <v>17.006666666666664</v>
      </c>
      <c r="G102" s="92">
        <f t="shared" si="4"/>
        <v>17.900000000000002</v>
      </c>
    </row>
    <row r="103" spans="1:7" ht="16.5" customHeight="1" x14ac:dyDescent="0.25">
      <c r="A103" s="93" t="s">
        <v>49</v>
      </c>
      <c r="B103" s="94"/>
      <c r="C103" s="94"/>
      <c r="D103" s="94"/>
      <c r="E103" s="94"/>
      <c r="F103" s="94"/>
      <c r="G103" s="95"/>
    </row>
    <row r="104" spans="1:7" ht="19.5" customHeight="1" x14ac:dyDescent="0.25">
      <c r="A104" s="88" t="s">
        <v>26</v>
      </c>
      <c r="B104" s="89" t="s">
        <v>27</v>
      </c>
      <c r="C104" s="89" t="s">
        <v>28</v>
      </c>
      <c r="D104" s="89" t="s">
        <v>29</v>
      </c>
      <c r="E104" s="89" t="s">
        <v>30</v>
      </c>
      <c r="F104" s="89" t="s">
        <v>31</v>
      </c>
      <c r="G104" s="89" t="s">
        <v>32</v>
      </c>
    </row>
    <row r="105" spans="1:7" x14ac:dyDescent="0.25">
      <c r="A105" s="88">
        <v>1</v>
      </c>
      <c r="B105" s="90">
        <v>14.92</v>
      </c>
      <c r="C105" s="90">
        <v>16.96</v>
      </c>
      <c r="D105" s="90">
        <v>19</v>
      </c>
      <c r="E105" s="90">
        <v>14.96</v>
      </c>
      <c r="F105" s="90">
        <v>17.02</v>
      </c>
      <c r="G105" s="90">
        <v>17.98</v>
      </c>
    </row>
    <row r="106" spans="1:7" ht="15.75" customHeight="1" x14ac:dyDescent="0.25">
      <c r="A106" s="88">
        <v>2</v>
      </c>
      <c r="B106" s="90">
        <v>14.82</v>
      </c>
      <c r="C106" s="90">
        <v>16.899999999999999</v>
      </c>
      <c r="D106" s="90">
        <v>18.940000000000001</v>
      </c>
      <c r="E106" s="90">
        <v>14.98</v>
      </c>
      <c r="F106" s="90">
        <v>17</v>
      </c>
      <c r="G106" s="90">
        <v>18.02</v>
      </c>
    </row>
    <row r="107" spans="1:7" x14ac:dyDescent="0.25">
      <c r="A107" s="88">
        <v>3</v>
      </c>
      <c r="B107" s="90">
        <v>14.82</v>
      </c>
      <c r="C107" s="90">
        <v>17.02</v>
      </c>
      <c r="D107" s="90">
        <v>18.82</v>
      </c>
      <c r="E107" s="90">
        <v>15</v>
      </c>
      <c r="F107" s="90">
        <v>17.04</v>
      </c>
      <c r="G107" s="90">
        <v>17.899999999999999</v>
      </c>
    </row>
    <row r="108" spans="1:7" ht="16.5" customHeight="1" x14ac:dyDescent="0.25">
      <c r="A108" s="96" t="s">
        <v>33</v>
      </c>
      <c r="B108" s="97">
        <f t="shared" ref="B108:G108" si="5">AVERAGE(B105:B107)</f>
        <v>14.853333333333333</v>
      </c>
      <c r="C108" s="97">
        <f>AVERAGE(C105:C107)</f>
        <v>16.959999999999997</v>
      </c>
      <c r="D108" s="97">
        <f t="shared" si="5"/>
        <v>18.919999999999998</v>
      </c>
      <c r="E108" s="97">
        <f t="shared" si="5"/>
        <v>14.979999999999999</v>
      </c>
      <c r="F108" s="97">
        <f t="shared" si="5"/>
        <v>17.02</v>
      </c>
      <c r="G108" s="97">
        <f t="shared" si="5"/>
        <v>17.966666666666665</v>
      </c>
    </row>
    <row r="110" spans="1:7" x14ac:dyDescent="0.25">
      <c r="A110" s="78" t="s">
        <v>88</v>
      </c>
      <c r="B110" s="78"/>
      <c r="C110" s="78"/>
      <c r="D110" s="78"/>
      <c r="E110" s="78"/>
      <c r="F110" s="78"/>
    </row>
    <row r="111" spans="1:7" ht="16.5" customHeight="1" x14ac:dyDescent="0.25">
      <c r="A111" s="78" t="s">
        <v>35</v>
      </c>
      <c r="B111" s="98">
        <f>$E$24/25*5/25</f>
        <v>0.16066248000000002</v>
      </c>
      <c r="C111" s="78" t="s">
        <v>36</v>
      </c>
      <c r="D111" s="98">
        <f>$E$26/25*5/25</f>
        <v>0.16173356320000004</v>
      </c>
      <c r="E111" s="78"/>
      <c r="F111" s="78"/>
    </row>
    <row r="112" spans="1:7" x14ac:dyDescent="0.25">
      <c r="A112" s="78"/>
      <c r="B112" s="99" t="s">
        <v>82</v>
      </c>
      <c r="C112" s="78"/>
      <c r="D112" s="99"/>
      <c r="E112" s="78"/>
      <c r="F112" s="78"/>
    </row>
    <row r="113" spans="1:7" x14ac:dyDescent="0.25">
      <c r="A113" s="78" t="s">
        <v>89</v>
      </c>
      <c r="B113" s="78"/>
      <c r="C113" s="78"/>
      <c r="D113" s="100"/>
      <c r="E113" s="100"/>
      <c r="F113" s="101"/>
    </row>
    <row r="114" spans="1:7" ht="16.5" customHeight="1" x14ac:dyDescent="0.25">
      <c r="A114" s="78" t="s">
        <v>37</v>
      </c>
      <c r="B114" s="98">
        <f>$C$94/100*10/25*10/25</f>
        <v>0.15987341172667383</v>
      </c>
      <c r="C114" s="78"/>
      <c r="D114" s="100"/>
      <c r="E114" s="102"/>
      <c r="F114" s="100"/>
    </row>
    <row r="115" spans="1:7" x14ac:dyDescent="0.25">
      <c r="A115" s="78"/>
      <c r="B115" s="99"/>
      <c r="C115" s="78"/>
      <c r="D115" s="78"/>
      <c r="E115" s="78"/>
      <c r="F115" s="78"/>
    </row>
    <row r="116" spans="1:7" ht="16.5" customHeight="1" x14ac:dyDescent="0.25">
      <c r="A116" s="120" t="s">
        <v>38</v>
      </c>
      <c r="B116" s="120"/>
      <c r="C116" s="120" t="s">
        <v>50</v>
      </c>
      <c r="D116" s="120"/>
      <c r="E116" s="120" t="s">
        <v>49</v>
      </c>
      <c r="F116" s="120"/>
    </row>
    <row r="117" spans="1:7" ht="18.75" customHeight="1" x14ac:dyDescent="0.25">
      <c r="A117" s="116" t="s">
        <v>40</v>
      </c>
      <c r="B117" s="116"/>
      <c r="C117" s="117">
        <f>1/4*((D102+G102)-(B102+E102))</f>
        <v>1.7483333333333348</v>
      </c>
      <c r="D117" s="117"/>
      <c r="E117" s="135">
        <f>1/4*((D108+G108)-(E108+B108))</f>
        <v>1.7633333333333328</v>
      </c>
      <c r="F117" s="135"/>
    </row>
    <row r="118" spans="1:7" ht="18.75" customHeight="1" x14ac:dyDescent="0.25">
      <c r="A118" s="116" t="s">
        <v>41</v>
      </c>
      <c r="B118" s="116"/>
      <c r="C118" s="117">
        <f>1/3*((E102+F102+G102)-(B102+C102+D102))</f>
        <v>-0.33777777777777845</v>
      </c>
      <c r="D118" s="117"/>
      <c r="E118" s="135">
        <f>1/3*((E108+F108+G108)-(B108+C108+D108))</f>
        <v>-0.2555555555555552</v>
      </c>
      <c r="F118" s="135"/>
    </row>
    <row r="119" spans="1:7" x14ac:dyDescent="0.25">
      <c r="A119" s="116" t="s">
        <v>42</v>
      </c>
      <c r="B119" s="116"/>
      <c r="C119" s="117">
        <f>C117/LOG10(2)</f>
        <v>5.807837619228077</v>
      </c>
      <c r="D119" s="117"/>
      <c r="E119" s="135">
        <f>E117/LOG10(2)</f>
        <v>5.8576665406513806</v>
      </c>
      <c r="F119" s="135"/>
    </row>
    <row r="120" spans="1:7" x14ac:dyDescent="0.25">
      <c r="A120" s="116" t="s">
        <v>43</v>
      </c>
      <c r="B120" s="116"/>
      <c r="C120" s="117">
        <f>C118/C119</f>
        <v>-5.8158956899809586E-2</v>
      </c>
      <c r="D120" s="117"/>
      <c r="E120" s="135">
        <f>E118/E119</f>
        <v>-4.3627535603475487E-2</v>
      </c>
      <c r="F120" s="135"/>
    </row>
    <row r="121" spans="1:7" x14ac:dyDescent="0.25">
      <c r="A121" s="116" t="s">
        <v>44</v>
      </c>
      <c r="B121" s="116"/>
      <c r="C121" s="116">
        <f>POWER(10,C120)</f>
        <v>0.87466357945274376</v>
      </c>
      <c r="D121" s="116"/>
      <c r="E121" s="136">
        <f>POWER(10,E120)</f>
        <v>0.90442480392044733</v>
      </c>
      <c r="F121" s="136"/>
    </row>
    <row r="122" spans="1:7" ht="16.5" customHeight="1" x14ac:dyDescent="0.25">
      <c r="A122" s="103" t="s">
        <v>45</v>
      </c>
      <c r="B122" s="103"/>
      <c r="C122" s="121">
        <f>C121*B111/B114</f>
        <v>0.8789805529439958</v>
      </c>
      <c r="D122" s="121"/>
      <c r="E122" s="137">
        <f>E121*D111/B114</f>
        <v>0.91494792414009729</v>
      </c>
      <c r="F122" s="137"/>
    </row>
    <row r="123" spans="1:7" x14ac:dyDescent="0.25">
      <c r="A123" s="106"/>
      <c r="B123" s="106"/>
      <c r="C123" s="106"/>
      <c r="D123" s="106"/>
      <c r="E123" s="106"/>
      <c r="F123" s="106"/>
      <c r="G123" s="106"/>
    </row>
    <row r="124" spans="1:7" x14ac:dyDescent="0.25">
      <c r="A124" s="106"/>
      <c r="B124" s="106"/>
      <c r="C124" s="106"/>
      <c r="D124" s="106"/>
      <c r="E124" s="106"/>
      <c r="F124" s="106"/>
      <c r="G124" s="106"/>
    </row>
    <row r="125" spans="1:7" x14ac:dyDescent="0.25">
      <c r="G125" s="106"/>
    </row>
    <row r="126" spans="1:7" x14ac:dyDescent="0.25">
      <c r="G126" s="106"/>
    </row>
    <row r="127" spans="1:7" ht="16.5" customHeight="1" x14ac:dyDescent="0.3">
      <c r="A127" s="124" t="s">
        <v>51</v>
      </c>
      <c r="B127" s="124"/>
      <c r="C127" s="124"/>
      <c r="G127" s="106"/>
    </row>
    <row r="128" spans="1:7" ht="16.5" customHeight="1" x14ac:dyDescent="0.3">
      <c r="A128" s="125"/>
      <c r="B128" s="126"/>
      <c r="C128" s="107" t="s">
        <v>52</v>
      </c>
      <c r="G128" s="106"/>
    </row>
    <row r="129" spans="1:7" ht="16.5" customHeight="1" x14ac:dyDescent="0.25">
      <c r="A129" s="122" t="s">
        <v>25</v>
      </c>
      <c r="B129" s="123"/>
      <c r="C129" s="108">
        <f>C58</f>
        <v>0.95450451023449012</v>
      </c>
      <c r="G129" s="106"/>
    </row>
    <row r="130" spans="1:7" ht="16.5" customHeight="1" x14ac:dyDescent="0.25">
      <c r="A130" s="122" t="s">
        <v>39</v>
      </c>
      <c r="B130" s="123"/>
      <c r="C130" s="108">
        <f>E58</f>
        <v>0.91012543740277951</v>
      </c>
      <c r="G130" s="106"/>
    </row>
    <row r="131" spans="1:7" ht="16.5" customHeight="1" x14ac:dyDescent="0.25">
      <c r="A131" s="122" t="s">
        <v>46</v>
      </c>
      <c r="B131" s="123"/>
      <c r="C131" s="108">
        <f>C91</f>
        <v>0.90626693539942782</v>
      </c>
      <c r="G131" s="106"/>
    </row>
    <row r="132" spans="1:7" ht="16.5" customHeight="1" x14ac:dyDescent="0.25">
      <c r="A132" s="122" t="s">
        <v>47</v>
      </c>
      <c r="B132" s="123"/>
      <c r="C132" s="108">
        <f>E91</f>
        <v>0.92499958603264054</v>
      </c>
      <c r="G132" s="106"/>
    </row>
    <row r="133" spans="1:7" ht="16.5" customHeight="1" x14ac:dyDescent="0.25">
      <c r="A133" s="122" t="s">
        <v>50</v>
      </c>
      <c r="B133" s="123"/>
      <c r="C133" s="108">
        <f>C122</f>
        <v>0.8789805529439958</v>
      </c>
      <c r="G133" s="106"/>
    </row>
    <row r="134" spans="1:7" ht="16.5" customHeight="1" x14ac:dyDescent="0.25">
      <c r="A134" s="122" t="s">
        <v>49</v>
      </c>
      <c r="B134" s="123"/>
      <c r="C134" s="108">
        <f>E122</f>
        <v>0.91494792414009729</v>
      </c>
      <c r="G134" s="106"/>
    </row>
    <row r="135" spans="1:7" ht="16.5" customHeight="1" x14ac:dyDescent="0.25">
      <c r="A135" s="127"/>
      <c r="B135" s="128"/>
      <c r="C135" s="77"/>
      <c r="G135" s="106"/>
    </row>
    <row r="136" spans="1:7" x14ac:dyDescent="0.25">
      <c r="A136" s="109"/>
      <c r="B136" s="110" t="s">
        <v>53</v>
      </c>
      <c r="C136" s="111">
        <f>AVERAGE(C129:C134)</f>
        <v>0.91497082435890531</v>
      </c>
      <c r="G136" s="106"/>
    </row>
    <row r="137" spans="1:7" x14ac:dyDescent="0.25">
      <c r="A137" s="76"/>
      <c r="B137" s="110" t="s">
        <v>54</v>
      </c>
      <c r="C137" s="112">
        <f>STDEV(C129:C134)/C136</f>
        <v>2.7028889109983818E-2</v>
      </c>
      <c r="G137" s="106"/>
    </row>
    <row r="138" spans="1:7" x14ac:dyDescent="0.25">
      <c r="G138" s="5"/>
    </row>
    <row r="139" spans="1:7" x14ac:dyDescent="0.25">
      <c r="A139" s="55" t="s">
        <v>90</v>
      </c>
      <c r="D139" s="112">
        <f>C136</f>
        <v>0.91497082435890531</v>
      </c>
      <c r="G139" s="106"/>
    </row>
    <row r="140" spans="1:7" x14ac:dyDescent="0.25">
      <c r="G140" s="106"/>
    </row>
    <row r="141" spans="1:7" ht="16.5" customHeight="1" x14ac:dyDescent="0.3">
      <c r="A141" s="113" t="s">
        <v>55</v>
      </c>
      <c r="C141" s="113" t="s">
        <v>56</v>
      </c>
      <c r="D141" s="113"/>
      <c r="E141" s="113" t="s">
        <v>57</v>
      </c>
      <c r="F141" s="113"/>
      <c r="G141" s="106"/>
    </row>
    <row r="142" spans="1:7" ht="17.25" customHeight="1" thickBot="1" x14ac:dyDescent="0.35">
      <c r="A142" s="114" t="s">
        <v>77</v>
      </c>
      <c r="B142" s="115"/>
      <c r="C142" s="114" t="s">
        <v>83</v>
      </c>
      <c r="E142" s="114" t="s">
        <v>58</v>
      </c>
      <c r="G142" s="106"/>
    </row>
  </sheetData>
  <sheetProtection formatCells="0" formatColumns="0" formatRows="0" insertColumns="0" insertRows="0" insertHyperlinks="0" deleteColumns="0" deleteRows="0" sort="0" autoFilter="0" pivotTables="0"/>
  <mergeCells count="71">
    <mergeCell ref="A131:B131"/>
    <mergeCell ref="A132:B132"/>
    <mergeCell ref="A133:B133"/>
    <mergeCell ref="A134:B134"/>
    <mergeCell ref="A135:B135"/>
    <mergeCell ref="A130:B130"/>
    <mergeCell ref="A120:B120"/>
    <mergeCell ref="C120:D120"/>
    <mergeCell ref="E120:F120"/>
    <mergeCell ref="A121:B121"/>
    <mergeCell ref="C121:D121"/>
    <mergeCell ref="E121:F121"/>
    <mergeCell ref="C122:D122"/>
    <mergeCell ref="E122:F122"/>
    <mergeCell ref="A127:C127"/>
    <mergeCell ref="A128:B128"/>
    <mergeCell ref="A129:B129"/>
    <mergeCell ref="A118:B118"/>
    <mergeCell ref="C118:D118"/>
    <mergeCell ref="E118:F118"/>
    <mergeCell ref="A119:B119"/>
    <mergeCell ref="C119:D119"/>
    <mergeCell ref="E119:F119"/>
    <mergeCell ref="A117:B117"/>
    <mergeCell ref="C117:D117"/>
    <mergeCell ref="E117:F117"/>
    <mergeCell ref="A89:B89"/>
    <mergeCell ref="C89:D89"/>
    <mergeCell ref="E89:F89"/>
    <mergeCell ref="A90:B90"/>
    <mergeCell ref="C90:D90"/>
    <mergeCell ref="E90:F90"/>
    <mergeCell ref="C91:D91"/>
    <mergeCell ref="E91:F91"/>
    <mergeCell ref="A116:B116"/>
    <mergeCell ref="C116:D116"/>
    <mergeCell ref="E116:F116"/>
    <mergeCell ref="A87:B87"/>
    <mergeCell ref="C87:D87"/>
    <mergeCell ref="E87:F87"/>
    <mergeCell ref="A88:B88"/>
    <mergeCell ref="C88:D88"/>
    <mergeCell ref="E88:F88"/>
    <mergeCell ref="A86:B86"/>
    <mergeCell ref="C86:D86"/>
    <mergeCell ref="E86:F86"/>
    <mergeCell ref="A56:B56"/>
    <mergeCell ref="C56:D56"/>
    <mergeCell ref="E56:F56"/>
    <mergeCell ref="A57:B57"/>
    <mergeCell ref="C57:D57"/>
    <mergeCell ref="E57:F57"/>
    <mergeCell ref="C58:D58"/>
    <mergeCell ref="E58:F58"/>
    <mergeCell ref="A85:B85"/>
    <mergeCell ref="C85:D85"/>
    <mergeCell ref="E85:F85"/>
    <mergeCell ref="A54:B54"/>
    <mergeCell ref="C54:D54"/>
    <mergeCell ref="E54:F54"/>
    <mergeCell ref="A55:B55"/>
    <mergeCell ref="C55:D55"/>
    <mergeCell ref="E55:F55"/>
    <mergeCell ref="A53:B53"/>
    <mergeCell ref="C53:D53"/>
    <mergeCell ref="E53:F53"/>
    <mergeCell ref="A23:B23"/>
    <mergeCell ref="C23:D23"/>
    <mergeCell ref="A52:B52"/>
    <mergeCell ref="C52:D52"/>
    <mergeCell ref="E52:F52"/>
  </mergeCells>
  <pageMargins left="0.7" right="0.7" top="0.75" bottom="0.75" header="0.3" footer="0.3"/>
  <pageSetup scale="51" orientation="portrait" r:id="rId1"/>
  <headerFooter>
    <oddFooter>&amp;L&amp;B NDQB201603838 / Microbial Assay / Download 1  /  Analyst - Eric Ngamau /  Date 19-05-2016 &amp;RPage &amp;P of &amp;N</oddFooter>
  </headerFooter>
  <rowBreaks count="1" manualBreakCount="1">
    <brk id="77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9" zoomScale="60" zoomScaleNormal="100" workbookViewId="0">
      <selection activeCell="D32" sqref="D32"/>
    </sheetView>
  </sheetViews>
  <sheetFormatPr defaultRowHeight="15" x14ac:dyDescent="0.3"/>
  <cols>
    <col min="1" max="1" width="25.140625" style="9" customWidth="1"/>
    <col min="2" max="2" width="20.42578125" style="9" customWidth="1"/>
    <col min="3" max="3" width="23" style="9" customWidth="1"/>
    <col min="4" max="4" width="24.42578125" style="9" customWidth="1"/>
    <col min="5" max="5" width="6.7109375" style="9" customWidth="1"/>
    <col min="6" max="6" width="18.85546875" style="9" customWidth="1"/>
    <col min="7" max="7" width="20.140625" style="9" customWidth="1"/>
    <col min="8" max="8" width="9" style="9" customWidth="1"/>
    <col min="9" max="9" width="26.42578125" style="9" customWidth="1"/>
    <col min="10" max="10" width="18.85546875" style="9" customWidth="1"/>
    <col min="11" max="11" width="20.140625" style="9" customWidth="1"/>
    <col min="12" max="256" width="9" style="9" customWidth="1"/>
    <col min="257" max="257" width="21" style="9" customWidth="1"/>
    <col min="258" max="258" width="18.85546875" style="9" customWidth="1"/>
    <col min="259" max="259" width="20.140625" style="9" customWidth="1"/>
    <col min="260" max="512" width="9" style="9" customWidth="1"/>
    <col min="513" max="513" width="21" style="9" customWidth="1"/>
    <col min="514" max="514" width="18.85546875" style="9" customWidth="1"/>
    <col min="515" max="515" width="20.140625" style="9" customWidth="1"/>
    <col min="516" max="768" width="9" style="9" customWidth="1"/>
    <col min="769" max="769" width="21" style="9" customWidth="1"/>
    <col min="770" max="770" width="18.85546875" style="9" customWidth="1"/>
    <col min="771" max="771" width="20.140625" style="9" customWidth="1"/>
    <col min="772" max="1024" width="9" style="9" customWidth="1"/>
    <col min="1025" max="1025" width="21" style="9" customWidth="1"/>
    <col min="1026" max="1026" width="18.85546875" style="9" customWidth="1"/>
    <col min="1027" max="1027" width="20.140625" style="9" customWidth="1"/>
    <col min="1028" max="1280" width="9" style="9" customWidth="1"/>
    <col min="1281" max="1281" width="21" style="9" customWidth="1"/>
    <col min="1282" max="1282" width="18.85546875" style="9" customWidth="1"/>
    <col min="1283" max="1283" width="20.140625" style="9" customWidth="1"/>
    <col min="1284" max="1536" width="9" style="9" customWidth="1"/>
    <col min="1537" max="1537" width="21" style="9" customWidth="1"/>
    <col min="1538" max="1538" width="18.85546875" style="9" customWidth="1"/>
    <col min="1539" max="1539" width="20.140625" style="9" customWidth="1"/>
    <col min="1540" max="1792" width="9" style="9" customWidth="1"/>
    <col min="1793" max="1793" width="21" style="9" customWidth="1"/>
    <col min="1794" max="1794" width="18.85546875" style="9" customWidth="1"/>
    <col min="1795" max="1795" width="20.140625" style="9" customWidth="1"/>
    <col min="1796" max="2048" width="9" style="9" customWidth="1"/>
    <col min="2049" max="2049" width="21" style="9" customWidth="1"/>
    <col min="2050" max="2050" width="18.85546875" style="9" customWidth="1"/>
    <col min="2051" max="2051" width="20.140625" style="9" customWidth="1"/>
    <col min="2052" max="2304" width="9" style="9" customWidth="1"/>
    <col min="2305" max="2305" width="21" style="9" customWidth="1"/>
    <col min="2306" max="2306" width="18.85546875" style="9" customWidth="1"/>
    <col min="2307" max="2307" width="20.140625" style="9" customWidth="1"/>
    <col min="2308" max="2560" width="9" style="9" customWidth="1"/>
    <col min="2561" max="2561" width="21" style="9" customWidth="1"/>
    <col min="2562" max="2562" width="18.85546875" style="9" customWidth="1"/>
    <col min="2563" max="2563" width="20.140625" style="9" customWidth="1"/>
    <col min="2564" max="2816" width="9" style="9" customWidth="1"/>
    <col min="2817" max="2817" width="21" style="9" customWidth="1"/>
    <col min="2818" max="2818" width="18.85546875" style="9" customWidth="1"/>
    <col min="2819" max="2819" width="20.140625" style="9" customWidth="1"/>
    <col min="2820" max="3072" width="9" style="9" customWidth="1"/>
    <col min="3073" max="3073" width="21" style="9" customWidth="1"/>
    <col min="3074" max="3074" width="18.85546875" style="9" customWidth="1"/>
    <col min="3075" max="3075" width="20.140625" style="9" customWidth="1"/>
    <col min="3076" max="3328" width="9" style="9" customWidth="1"/>
    <col min="3329" max="3329" width="21" style="9" customWidth="1"/>
    <col min="3330" max="3330" width="18.85546875" style="9" customWidth="1"/>
    <col min="3331" max="3331" width="20.140625" style="9" customWidth="1"/>
    <col min="3332" max="3584" width="9" style="9" customWidth="1"/>
    <col min="3585" max="3585" width="21" style="9" customWidth="1"/>
    <col min="3586" max="3586" width="18.85546875" style="9" customWidth="1"/>
    <col min="3587" max="3587" width="20.140625" style="9" customWidth="1"/>
    <col min="3588" max="3840" width="9" style="9" customWidth="1"/>
    <col min="3841" max="3841" width="21" style="9" customWidth="1"/>
    <col min="3842" max="3842" width="18.85546875" style="9" customWidth="1"/>
    <col min="3843" max="3843" width="20.140625" style="9" customWidth="1"/>
    <col min="3844" max="4096" width="9" style="9" customWidth="1"/>
    <col min="4097" max="4097" width="21" style="9" customWidth="1"/>
    <col min="4098" max="4098" width="18.85546875" style="9" customWidth="1"/>
    <col min="4099" max="4099" width="20.140625" style="9" customWidth="1"/>
    <col min="4100" max="4352" width="9" style="9" customWidth="1"/>
    <col min="4353" max="4353" width="21" style="9" customWidth="1"/>
    <col min="4354" max="4354" width="18.85546875" style="9" customWidth="1"/>
    <col min="4355" max="4355" width="20.140625" style="9" customWidth="1"/>
    <col min="4356" max="4608" width="9" style="9" customWidth="1"/>
    <col min="4609" max="4609" width="21" style="9" customWidth="1"/>
    <col min="4610" max="4610" width="18.85546875" style="9" customWidth="1"/>
    <col min="4611" max="4611" width="20.140625" style="9" customWidth="1"/>
    <col min="4612" max="4864" width="9" style="9" customWidth="1"/>
    <col min="4865" max="4865" width="21" style="9" customWidth="1"/>
    <col min="4866" max="4866" width="18.85546875" style="9" customWidth="1"/>
    <col min="4867" max="4867" width="20.140625" style="9" customWidth="1"/>
    <col min="4868" max="5120" width="9" style="9" customWidth="1"/>
    <col min="5121" max="5121" width="21" style="9" customWidth="1"/>
    <col min="5122" max="5122" width="18.85546875" style="9" customWidth="1"/>
    <col min="5123" max="5123" width="20.140625" style="9" customWidth="1"/>
    <col min="5124" max="5376" width="9" style="9" customWidth="1"/>
    <col min="5377" max="5377" width="21" style="9" customWidth="1"/>
    <col min="5378" max="5378" width="18.85546875" style="9" customWidth="1"/>
    <col min="5379" max="5379" width="20.140625" style="9" customWidth="1"/>
    <col min="5380" max="5632" width="9" style="9" customWidth="1"/>
    <col min="5633" max="5633" width="21" style="9" customWidth="1"/>
    <col min="5634" max="5634" width="18.85546875" style="9" customWidth="1"/>
    <col min="5635" max="5635" width="20.140625" style="9" customWidth="1"/>
    <col min="5636" max="5888" width="9" style="9" customWidth="1"/>
    <col min="5889" max="5889" width="21" style="9" customWidth="1"/>
    <col min="5890" max="5890" width="18.85546875" style="9" customWidth="1"/>
    <col min="5891" max="5891" width="20.140625" style="9" customWidth="1"/>
    <col min="5892" max="6144" width="9" style="9" customWidth="1"/>
    <col min="6145" max="6145" width="21" style="9" customWidth="1"/>
    <col min="6146" max="6146" width="18.85546875" style="9" customWidth="1"/>
    <col min="6147" max="6147" width="20.140625" style="9" customWidth="1"/>
    <col min="6148" max="6400" width="9" style="9" customWidth="1"/>
    <col min="6401" max="6401" width="21" style="9" customWidth="1"/>
    <col min="6402" max="6402" width="18.85546875" style="9" customWidth="1"/>
    <col min="6403" max="6403" width="20.140625" style="9" customWidth="1"/>
    <col min="6404" max="6656" width="9" style="9" customWidth="1"/>
    <col min="6657" max="6657" width="21" style="9" customWidth="1"/>
    <col min="6658" max="6658" width="18.85546875" style="9" customWidth="1"/>
    <col min="6659" max="6659" width="20.140625" style="9" customWidth="1"/>
    <col min="6660" max="6912" width="9" style="9" customWidth="1"/>
    <col min="6913" max="6913" width="21" style="9" customWidth="1"/>
    <col min="6914" max="6914" width="18.85546875" style="9" customWidth="1"/>
    <col min="6915" max="6915" width="20.140625" style="9" customWidth="1"/>
    <col min="6916" max="7168" width="9" style="9" customWidth="1"/>
    <col min="7169" max="7169" width="21" style="9" customWidth="1"/>
    <col min="7170" max="7170" width="18.85546875" style="9" customWidth="1"/>
    <col min="7171" max="7171" width="20.140625" style="9" customWidth="1"/>
    <col min="7172" max="7424" width="9" style="9" customWidth="1"/>
    <col min="7425" max="7425" width="21" style="9" customWidth="1"/>
    <col min="7426" max="7426" width="18.85546875" style="9" customWidth="1"/>
    <col min="7427" max="7427" width="20.140625" style="9" customWidth="1"/>
    <col min="7428" max="7680" width="9" style="9" customWidth="1"/>
    <col min="7681" max="7681" width="21" style="9" customWidth="1"/>
    <col min="7682" max="7682" width="18.85546875" style="9" customWidth="1"/>
    <col min="7683" max="7683" width="20.140625" style="9" customWidth="1"/>
    <col min="7684" max="7936" width="9" style="9" customWidth="1"/>
    <col min="7937" max="7937" width="21" style="9" customWidth="1"/>
    <col min="7938" max="7938" width="18.85546875" style="9" customWidth="1"/>
    <col min="7939" max="7939" width="20.140625" style="9" customWidth="1"/>
    <col min="7940" max="8192" width="9" style="9" customWidth="1"/>
    <col min="8193" max="8193" width="21" style="9" customWidth="1"/>
    <col min="8194" max="8194" width="18.85546875" style="9" customWidth="1"/>
    <col min="8195" max="8195" width="20.140625" style="9" customWidth="1"/>
    <col min="8196" max="8448" width="9" style="9" customWidth="1"/>
    <col min="8449" max="8449" width="21" style="9" customWidth="1"/>
    <col min="8450" max="8450" width="18.85546875" style="9" customWidth="1"/>
    <col min="8451" max="8451" width="20.140625" style="9" customWidth="1"/>
    <col min="8452" max="8704" width="9" style="9" customWidth="1"/>
    <col min="8705" max="8705" width="21" style="9" customWidth="1"/>
    <col min="8706" max="8706" width="18.85546875" style="9" customWidth="1"/>
    <col min="8707" max="8707" width="20.140625" style="9" customWidth="1"/>
    <col min="8708" max="8960" width="9" style="9" customWidth="1"/>
    <col min="8961" max="8961" width="21" style="9" customWidth="1"/>
    <col min="8962" max="8962" width="18.85546875" style="9" customWidth="1"/>
    <col min="8963" max="8963" width="20.140625" style="9" customWidth="1"/>
    <col min="8964" max="9216" width="9" style="9" customWidth="1"/>
    <col min="9217" max="9217" width="21" style="9" customWidth="1"/>
    <col min="9218" max="9218" width="18.85546875" style="9" customWidth="1"/>
    <col min="9219" max="9219" width="20.140625" style="9" customWidth="1"/>
    <col min="9220" max="9472" width="9" style="9" customWidth="1"/>
    <col min="9473" max="9473" width="21" style="9" customWidth="1"/>
    <col min="9474" max="9474" width="18.85546875" style="9" customWidth="1"/>
    <col min="9475" max="9475" width="20.140625" style="9" customWidth="1"/>
    <col min="9476" max="9728" width="9" style="9" customWidth="1"/>
    <col min="9729" max="9729" width="21" style="9" customWidth="1"/>
    <col min="9730" max="9730" width="18.85546875" style="9" customWidth="1"/>
    <col min="9731" max="9731" width="20.140625" style="9" customWidth="1"/>
    <col min="9732" max="9984" width="9" style="9" customWidth="1"/>
    <col min="9985" max="9985" width="21" style="9" customWidth="1"/>
    <col min="9986" max="9986" width="18.85546875" style="9" customWidth="1"/>
    <col min="9987" max="9987" width="20.140625" style="9" customWidth="1"/>
    <col min="9988" max="10240" width="9" style="9" customWidth="1"/>
    <col min="10241" max="10241" width="21" style="9" customWidth="1"/>
    <col min="10242" max="10242" width="18.85546875" style="9" customWidth="1"/>
    <col min="10243" max="10243" width="20.140625" style="9" customWidth="1"/>
    <col min="10244" max="10496" width="9" style="9" customWidth="1"/>
    <col min="10497" max="10497" width="21" style="9" customWidth="1"/>
    <col min="10498" max="10498" width="18.85546875" style="9" customWidth="1"/>
    <col min="10499" max="10499" width="20.140625" style="9" customWidth="1"/>
    <col min="10500" max="10752" width="9" style="9" customWidth="1"/>
    <col min="10753" max="10753" width="21" style="9" customWidth="1"/>
    <col min="10754" max="10754" width="18.85546875" style="9" customWidth="1"/>
    <col min="10755" max="10755" width="20.140625" style="9" customWidth="1"/>
    <col min="10756" max="11008" width="9" style="9" customWidth="1"/>
    <col min="11009" max="11009" width="21" style="9" customWidth="1"/>
    <col min="11010" max="11010" width="18.85546875" style="9" customWidth="1"/>
    <col min="11011" max="11011" width="20.140625" style="9" customWidth="1"/>
    <col min="11012" max="11264" width="9" style="9" customWidth="1"/>
    <col min="11265" max="11265" width="21" style="9" customWidth="1"/>
    <col min="11266" max="11266" width="18.85546875" style="9" customWidth="1"/>
    <col min="11267" max="11267" width="20.140625" style="9" customWidth="1"/>
    <col min="11268" max="11520" width="9" style="9" customWidth="1"/>
    <col min="11521" max="11521" width="21" style="9" customWidth="1"/>
    <col min="11522" max="11522" width="18.85546875" style="9" customWidth="1"/>
    <col min="11523" max="11523" width="20.140625" style="9" customWidth="1"/>
    <col min="11524" max="11776" width="9" style="9" customWidth="1"/>
    <col min="11777" max="11777" width="21" style="9" customWidth="1"/>
    <col min="11778" max="11778" width="18.85546875" style="9" customWidth="1"/>
    <col min="11779" max="11779" width="20.140625" style="9" customWidth="1"/>
    <col min="11780" max="12032" width="9" style="9" customWidth="1"/>
    <col min="12033" max="12033" width="21" style="9" customWidth="1"/>
    <col min="12034" max="12034" width="18.85546875" style="9" customWidth="1"/>
    <col min="12035" max="12035" width="20.140625" style="9" customWidth="1"/>
    <col min="12036" max="12288" width="9" style="9" customWidth="1"/>
    <col min="12289" max="12289" width="21" style="9" customWidth="1"/>
    <col min="12290" max="12290" width="18.85546875" style="9" customWidth="1"/>
    <col min="12291" max="12291" width="20.140625" style="9" customWidth="1"/>
    <col min="12292" max="12544" width="9" style="9" customWidth="1"/>
    <col min="12545" max="12545" width="21" style="9" customWidth="1"/>
    <col min="12546" max="12546" width="18.85546875" style="9" customWidth="1"/>
    <col min="12547" max="12547" width="20.140625" style="9" customWidth="1"/>
    <col min="12548" max="12800" width="9" style="9" customWidth="1"/>
    <col min="12801" max="12801" width="21" style="9" customWidth="1"/>
    <col min="12802" max="12802" width="18.85546875" style="9" customWidth="1"/>
    <col min="12803" max="12803" width="20.140625" style="9" customWidth="1"/>
    <col min="12804" max="13056" width="9" style="9" customWidth="1"/>
    <col min="13057" max="13057" width="21" style="9" customWidth="1"/>
    <col min="13058" max="13058" width="18.85546875" style="9" customWidth="1"/>
    <col min="13059" max="13059" width="20.140625" style="9" customWidth="1"/>
    <col min="13060" max="13312" width="9" style="9" customWidth="1"/>
    <col min="13313" max="13313" width="21" style="9" customWidth="1"/>
    <col min="13314" max="13314" width="18.85546875" style="9" customWidth="1"/>
    <col min="13315" max="13315" width="20.140625" style="9" customWidth="1"/>
    <col min="13316" max="13568" width="9" style="9" customWidth="1"/>
    <col min="13569" max="13569" width="21" style="9" customWidth="1"/>
    <col min="13570" max="13570" width="18.85546875" style="9" customWidth="1"/>
    <col min="13571" max="13571" width="20.140625" style="9" customWidth="1"/>
    <col min="13572" max="13824" width="9" style="9" customWidth="1"/>
    <col min="13825" max="13825" width="21" style="9" customWidth="1"/>
    <col min="13826" max="13826" width="18.85546875" style="9" customWidth="1"/>
    <col min="13827" max="13827" width="20.140625" style="9" customWidth="1"/>
    <col min="13828" max="14080" width="9" style="9" customWidth="1"/>
    <col min="14081" max="14081" width="21" style="9" customWidth="1"/>
    <col min="14082" max="14082" width="18.85546875" style="9" customWidth="1"/>
    <col min="14083" max="14083" width="20.140625" style="9" customWidth="1"/>
    <col min="14084" max="14336" width="9" style="9" customWidth="1"/>
    <col min="14337" max="14337" width="21" style="9" customWidth="1"/>
    <col min="14338" max="14338" width="18.85546875" style="9" customWidth="1"/>
    <col min="14339" max="14339" width="20.140625" style="9" customWidth="1"/>
    <col min="14340" max="14592" width="9" style="9" customWidth="1"/>
    <col min="14593" max="14593" width="21" style="9" customWidth="1"/>
    <col min="14594" max="14594" width="18.85546875" style="9" customWidth="1"/>
    <col min="14595" max="14595" width="20.140625" style="9" customWidth="1"/>
    <col min="14596" max="14848" width="9" style="9" customWidth="1"/>
    <col min="14849" max="14849" width="21" style="9" customWidth="1"/>
    <col min="14850" max="14850" width="18.85546875" style="9" customWidth="1"/>
    <col min="14851" max="14851" width="20.140625" style="9" customWidth="1"/>
    <col min="14852" max="15104" width="9" style="9" customWidth="1"/>
    <col min="15105" max="15105" width="21" style="9" customWidth="1"/>
    <col min="15106" max="15106" width="18.85546875" style="9" customWidth="1"/>
    <col min="15107" max="15107" width="20.140625" style="9" customWidth="1"/>
    <col min="15108" max="15360" width="9" style="9" customWidth="1"/>
    <col min="15361" max="15361" width="21" style="9" customWidth="1"/>
    <col min="15362" max="15362" width="18.85546875" style="9" customWidth="1"/>
    <col min="15363" max="15363" width="20.140625" style="9" customWidth="1"/>
    <col min="15364" max="15616" width="9" style="9" customWidth="1"/>
    <col min="15617" max="15617" width="21" style="9" customWidth="1"/>
    <col min="15618" max="15618" width="18.85546875" style="9" customWidth="1"/>
    <col min="15619" max="15619" width="20.140625" style="9" customWidth="1"/>
    <col min="15620" max="15872" width="9" style="9" customWidth="1"/>
    <col min="15873" max="15873" width="21" style="9" customWidth="1"/>
    <col min="15874" max="15874" width="18.85546875" style="9" customWidth="1"/>
    <col min="15875" max="15875" width="20.140625" style="9" customWidth="1"/>
    <col min="15876" max="16128" width="9" style="9" customWidth="1"/>
    <col min="16129" max="16129" width="21" style="9" customWidth="1"/>
    <col min="16130" max="16130" width="18.85546875" style="9" customWidth="1"/>
    <col min="16131" max="16131" width="20.140625" style="9" customWidth="1"/>
    <col min="16132" max="16132" width="9" style="9" customWidth="1"/>
    <col min="16133" max="16384" width="9.140625" style="18"/>
  </cols>
  <sheetData>
    <row r="1" spans="1:7" ht="12.75" customHeight="1" x14ac:dyDescent="0.3">
      <c r="A1" s="129" t="s">
        <v>59</v>
      </c>
      <c r="B1" s="129"/>
      <c r="C1" s="129"/>
      <c r="D1" s="129"/>
      <c r="E1" s="129"/>
      <c r="F1" s="129"/>
      <c r="G1" s="8"/>
    </row>
    <row r="2" spans="1:7" ht="12.75" customHeight="1" x14ac:dyDescent="0.3">
      <c r="A2" s="129"/>
      <c r="B2" s="129"/>
      <c r="C2" s="129"/>
      <c r="D2" s="129"/>
      <c r="E2" s="129"/>
      <c r="F2" s="129"/>
      <c r="G2" s="8"/>
    </row>
    <row r="3" spans="1:7" ht="12.75" customHeight="1" x14ac:dyDescent="0.3">
      <c r="A3" s="129"/>
      <c r="B3" s="129"/>
      <c r="C3" s="129"/>
      <c r="D3" s="129"/>
      <c r="E3" s="129"/>
      <c r="F3" s="129"/>
      <c r="G3" s="8"/>
    </row>
    <row r="4" spans="1:7" ht="12.75" customHeight="1" x14ac:dyDescent="0.3">
      <c r="A4" s="129"/>
      <c r="B4" s="129"/>
      <c r="C4" s="129"/>
      <c r="D4" s="129"/>
      <c r="E4" s="129"/>
      <c r="F4" s="129"/>
      <c r="G4" s="8"/>
    </row>
    <row r="5" spans="1:7" ht="12.75" customHeight="1" x14ac:dyDescent="0.3">
      <c r="A5" s="129"/>
      <c r="B5" s="129"/>
      <c r="C5" s="129"/>
      <c r="D5" s="129"/>
      <c r="E5" s="129"/>
      <c r="F5" s="129"/>
      <c r="G5" s="8"/>
    </row>
    <row r="6" spans="1:7" ht="12.75" customHeight="1" x14ac:dyDescent="0.3">
      <c r="A6" s="129"/>
      <c r="B6" s="129"/>
      <c r="C6" s="129"/>
      <c r="D6" s="129"/>
      <c r="E6" s="129"/>
      <c r="F6" s="129"/>
      <c r="G6" s="8"/>
    </row>
    <row r="7" spans="1:7" ht="12.75" customHeight="1" x14ac:dyDescent="0.3">
      <c r="A7" s="129"/>
      <c r="B7" s="129"/>
      <c r="C7" s="129"/>
      <c r="D7" s="129"/>
      <c r="E7" s="129"/>
      <c r="F7" s="129"/>
      <c r="G7" s="8"/>
    </row>
    <row r="8" spans="1:7" ht="15" customHeight="1" x14ac:dyDescent="0.3">
      <c r="A8" s="130" t="s">
        <v>60</v>
      </c>
      <c r="B8" s="130"/>
      <c r="C8" s="130"/>
      <c r="D8" s="130"/>
      <c r="E8" s="130"/>
      <c r="F8" s="130"/>
      <c r="G8" s="10"/>
    </row>
    <row r="9" spans="1:7" ht="12.75" customHeight="1" x14ac:dyDescent="0.3">
      <c r="A9" s="130"/>
      <c r="B9" s="130"/>
      <c r="C9" s="130"/>
      <c r="D9" s="130"/>
      <c r="E9" s="130"/>
      <c r="F9" s="130"/>
      <c r="G9" s="10"/>
    </row>
    <row r="10" spans="1:7" ht="12.75" customHeight="1" x14ac:dyDescent="0.3">
      <c r="A10" s="130"/>
      <c r="B10" s="130"/>
      <c r="C10" s="130"/>
      <c r="D10" s="130"/>
      <c r="E10" s="130"/>
      <c r="F10" s="130"/>
      <c r="G10" s="10"/>
    </row>
    <row r="11" spans="1:7" ht="12.75" customHeight="1" x14ac:dyDescent="0.3">
      <c r="A11" s="130"/>
      <c r="B11" s="130"/>
      <c r="C11" s="130"/>
      <c r="D11" s="130"/>
      <c r="E11" s="130"/>
      <c r="F11" s="130"/>
      <c r="G11" s="10"/>
    </row>
    <row r="12" spans="1:7" ht="12.75" customHeight="1" x14ac:dyDescent="0.3">
      <c r="A12" s="130"/>
      <c r="B12" s="130"/>
      <c r="C12" s="130"/>
      <c r="D12" s="130"/>
      <c r="E12" s="130"/>
      <c r="F12" s="130"/>
      <c r="G12" s="10"/>
    </row>
    <row r="13" spans="1:7" ht="12.75" customHeight="1" x14ac:dyDescent="0.3">
      <c r="A13" s="130"/>
      <c r="B13" s="130"/>
      <c r="C13" s="130"/>
      <c r="D13" s="130"/>
      <c r="E13" s="130"/>
      <c r="F13" s="130"/>
      <c r="G13" s="10"/>
    </row>
    <row r="14" spans="1:7" ht="12.75" customHeight="1" x14ac:dyDescent="0.3">
      <c r="A14" s="130"/>
      <c r="B14" s="130"/>
      <c r="C14" s="130"/>
      <c r="D14" s="130"/>
      <c r="E14" s="130"/>
      <c r="F14" s="130"/>
      <c r="G14" s="10"/>
    </row>
    <row r="15" spans="1:7" ht="13.5" customHeight="1" thickBot="1" x14ac:dyDescent="0.35"/>
    <row r="16" spans="1:7" ht="19.5" customHeight="1" thickBot="1" x14ac:dyDescent="0.35">
      <c r="A16" s="131" t="s">
        <v>61</v>
      </c>
      <c r="B16" s="132"/>
      <c r="C16" s="132"/>
      <c r="D16" s="132"/>
      <c r="E16" s="132"/>
      <c r="F16" s="133"/>
    </row>
    <row r="17" spans="1:13" ht="18.75" customHeight="1" x14ac:dyDescent="0.3">
      <c r="A17" s="134" t="s">
        <v>62</v>
      </c>
      <c r="B17" s="134"/>
      <c r="C17" s="134"/>
      <c r="D17" s="134"/>
      <c r="E17" s="134"/>
      <c r="F17" s="134"/>
    </row>
    <row r="20" spans="1:13" ht="16.5" customHeight="1" x14ac:dyDescent="0.3">
      <c r="A20" s="11" t="s">
        <v>6</v>
      </c>
      <c r="B20" s="9" t="s">
        <v>63</v>
      </c>
    </row>
    <row r="21" spans="1:13" ht="16.5" customHeight="1" x14ac:dyDescent="0.3">
      <c r="A21" s="11" t="s">
        <v>64</v>
      </c>
      <c r="B21" s="9" t="s">
        <v>65</v>
      </c>
    </row>
    <row r="22" spans="1:13" ht="16.5" customHeight="1" x14ac:dyDescent="0.3">
      <c r="A22" s="11" t="s">
        <v>9</v>
      </c>
      <c r="B22" s="12" t="s">
        <v>10</v>
      </c>
    </row>
    <row r="23" spans="1:13" ht="16.5" customHeight="1" x14ac:dyDescent="0.3">
      <c r="A23" s="11" t="s">
        <v>11</v>
      </c>
      <c r="B23" s="12" t="s">
        <v>66</v>
      </c>
    </row>
    <row r="24" spans="1:13" ht="16.5" customHeight="1" x14ac:dyDescent="0.3">
      <c r="A24" s="11" t="s">
        <v>67</v>
      </c>
      <c r="B24" s="13" t="s">
        <v>13</v>
      </c>
    </row>
    <row r="25" spans="1:13" ht="16.5" customHeight="1" x14ac:dyDescent="0.3">
      <c r="A25" s="11" t="s">
        <v>68</v>
      </c>
      <c r="B25" s="13" t="s">
        <v>15</v>
      </c>
    </row>
    <row r="27" spans="1:13" ht="13.5" customHeight="1" thickBot="1" x14ac:dyDescent="0.35"/>
    <row r="28" spans="1:13" ht="17.25" customHeight="1" thickBot="1" x14ac:dyDescent="0.35">
      <c r="B28" s="14"/>
      <c r="C28" s="15" t="s">
        <v>69</v>
      </c>
      <c r="D28" s="15" t="s">
        <v>70</v>
      </c>
      <c r="E28" s="16"/>
      <c r="F28" s="16"/>
      <c r="G28" s="16"/>
      <c r="H28" s="17"/>
      <c r="I28" s="16"/>
      <c r="J28" s="16"/>
      <c r="K28" s="16"/>
      <c r="L28" s="18"/>
      <c r="M28" s="18"/>
    </row>
    <row r="29" spans="1:13" ht="16.5" customHeight="1" thickBot="1" x14ac:dyDescent="0.35">
      <c r="B29" s="19">
        <v>14.19835</v>
      </c>
      <c r="C29" s="20">
        <v>24.14836</v>
      </c>
      <c r="D29" s="20">
        <v>24.32837</v>
      </c>
      <c r="E29" s="21"/>
      <c r="F29" s="21"/>
      <c r="G29" s="21"/>
      <c r="H29" s="17"/>
      <c r="I29" s="21"/>
      <c r="J29" s="21"/>
      <c r="K29" s="21"/>
      <c r="L29" s="18"/>
      <c r="M29" s="18"/>
    </row>
    <row r="30" spans="1:13" ht="15.75" customHeight="1" x14ac:dyDescent="0.3">
      <c r="B30" s="22"/>
      <c r="C30" s="20">
        <v>24.155270000000002</v>
      </c>
      <c r="D30" s="20">
        <v>24.324059999999999</v>
      </c>
      <c r="E30" s="21"/>
      <c r="F30" s="21"/>
      <c r="G30" s="21"/>
      <c r="H30" s="17"/>
      <c r="I30" s="21"/>
      <c r="J30" s="21"/>
      <c r="K30" s="21"/>
      <c r="L30" s="18"/>
      <c r="M30" s="18"/>
    </row>
    <row r="31" spans="1:13" ht="16.5" customHeight="1" thickBot="1" x14ac:dyDescent="0.35">
      <c r="B31" s="22"/>
      <c r="C31" s="23">
        <v>24.136279999999999</v>
      </c>
      <c r="D31" s="23">
        <v>24.36711</v>
      </c>
      <c r="E31" s="21"/>
      <c r="F31" s="21"/>
      <c r="G31" s="21"/>
      <c r="H31" s="17"/>
      <c r="I31" s="21"/>
      <c r="J31" s="21"/>
      <c r="K31" s="21"/>
      <c r="L31" s="18"/>
      <c r="M31" s="18"/>
    </row>
    <row r="32" spans="1:13" ht="16.5" customHeight="1" thickBot="1" x14ac:dyDescent="0.35">
      <c r="B32" s="22"/>
      <c r="C32" s="24"/>
      <c r="D32" s="25"/>
      <c r="E32" s="21"/>
      <c r="F32" s="21"/>
      <c r="G32" s="21"/>
      <c r="H32" s="17"/>
      <c r="I32" s="21"/>
      <c r="J32" s="21"/>
      <c r="K32" s="21"/>
      <c r="L32" s="18"/>
      <c r="M32" s="18"/>
    </row>
    <row r="33" spans="1:13" ht="17.25" customHeight="1" thickBot="1" x14ac:dyDescent="0.35">
      <c r="B33" s="26">
        <f>AVERAGE(B29:B32)</f>
        <v>14.19835</v>
      </c>
      <c r="C33" s="26">
        <f>AVERAGE(C29:C32)</f>
        <v>24.146636666666666</v>
      </c>
      <c r="D33" s="26">
        <f>AVERAGE(D29:D32)</f>
        <v>24.339846666666663</v>
      </c>
      <c r="E33" s="27"/>
      <c r="F33" s="27"/>
      <c r="G33" s="27"/>
      <c r="H33" s="17"/>
      <c r="I33" s="27"/>
      <c r="J33" s="27"/>
      <c r="K33" s="27"/>
      <c r="L33" s="18"/>
      <c r="M33" s="18"/>
    </row>
    <row r="34" spans="1:13" ht="16.5" customHeight="1" thickBot="1" x14ac:dyDescent="0.35">
      <c r="B34" s="28"/>
      <c r="C34" s="28"/>
      <c r="D34" s="28"/>
      <c r="E34" s="17"/>
      <c r="F34" s="17"/>
      <c r="G34" s="17"/>
      <c r="H34" s="17"/>
      <c r="I34" s="17"/>
      <c r="J34" s="17"/>
      <c r="K34" s="17"/>
      <c r="L34" s="18"/>
      <c r="M34" s="18"/>
    </row>
    <row r="35" spans="1:13" ht="16.5" customHeight="1" thickBot="1" x14ac:dyDescent="0.35">
      <c r="B35" s="29" t="s">
        <v>71</v>
      </c>
      <c r="C35" s="30">
        <f>C33-B33</f>
        <v>9.9482866666666663</v>
      </c>
      <c r="D35" s="28"/>
      <c r="E35" s="17"/>
      <c r="F35" s="31"/>
      <c r="G35" s="17"/>
      <c r="H35" s="17"/>
      <c r="I35" s="17"/>
      <c r="J35" s="31"/>
      <c r="K35" s="17"/>
      <c r="L35" s="18"/>
      <c r="M35" s="18"/>
    </row>
    <row r="36" spans="1:13" ht="16.5" customHeight="1" thickBot="1" x14ac:dyDescent="0.35">
      <c r="B36" s="28"/>
      <c r="C36" s="32"/>
      <c r="D36" s="28"/>
      <c r="E36" s="17"/>
      <c r="F36" s="31"/>
      <c r="G36" s="17"/>
      <c r="H36" s="17"/>
      <c r="I36" s="17"/>
      <c r="J36" s="31"/>
      <c r="K36" s="17"/>
      <c r="L36" s="18"/>
      <c r="M36" s="18"/>
    </row>
    <row r="37" spans="1:13" ht="16.5" customHeight="1" thickBot="1" x14ac:dyDescent="0.35">
      <c r="B37" s="29" t="s">
        <v>72</v>
      </c>
      <c r="C37" s="30">
        <f>D33-B33</f>
        <v>10.141496666666663</v>
      </c>
      <c r="D37" s="28"/>
      <c r="E37" s="17"/>
      <c r="F37" s="31"/>
      <c r="G37" s="17"/>
      <c r="H37" s="17"/>
      <c r="I37" s="17"/>
      <c r="J37" s="31"/>
      <c r="K37" s="17"/>
      <c r="L37" s="18"/>
      <c r="M37" s="18"/>
    </row>
    <row r="38" spans="1:13" ht="16.5" customHeight="1" thickBot="1" x14ac:dyDescent="0.35">
      <c r="B38" s="28"/>
      <c r="C38" s="32"/>
      <c r="D38" s="28"/>
      <c r="E38" s="17"/>
      <c r="F38" s="31"/>
      <c r="G38" s="17"/>
      <c r="H38" s="17"/>
      <c r="I38" s="17"/>
      <c r="J38" s="31"/>
      <c r="K38" s="17"/>
      <c r="L38" s="18"/>
      <c r="M38" s="18"/>
    </row>
    <row r="39" spans="1:13" ht="32.25" customHeight="1" thickBot="1" x14ac:dyDescent="0.35">
      <c r="B39" s="33" t="s">
        <v>73</v>
      </c>
      <c r="C39" s="34">
        <f>C37/C35</f>
        <v>1.0194214347127106</v>
      </c>
      <c r="D39" s="28"/>
      <c r="E39" s="35"/>
      <c r="F39" s="36"/>
      <c r="G39" s="17"/>
      <c r="H39" s="17"/>
      <c r="I39" s="35"/>
      <c r="J39" s="36"/>
      <c r="K39" s="17"/>
      <c r="L39" s="18"/>
      <c r="M39" s="18"/>
    </row>
    <row r="40" spans="1:13" ht="14.25" customHeight="1" thickBot="1" x14ac:dyDescent="0.35">
      <c r="A40" s="37"/>
      <c r="B40" s="38"/>
      <c r="C40" s="39"/>
      <c r="D40" s="40"/>
      <c r="E40" s="39"/>
      <c r="G40" s="17"/>
      <c r="H40" s="17"/>
      <c r="I40" s="41"/>
      <c r="J40" s="18"/>
    </row>
    <row r="41" spans="1:13" ht="16.5" customHeight="1" x14ac:dyDescent="0.3">
      <c r="A41" s="42"/>
      <c r="B41" s="43" t="s">
        <v>74</v>
      </c>
      <c r="C41" s="43"/>
      <c r="D41" s="44" t="s">
        <v>75</v>
      </c>
      <c r="E41" s="45"/>
      <c r="F41" s="44" t="s">
        <v>76</v>
      </c>
      <c r="G41" s="17"/>
      <c r="H41" s="17"/>
      <c r="I41" s="41"/>
      <c r="J41" s="18"/>
    </row>
    <row r="42" spans="1:13" ht="59.25" customHeight="1" x14ac:dyDescent="0.3">
      <c r="A42" s="11" t="s">
        <v>55</v>
      </c>
      <c r="B42" s="46" t="s">
        <v>77</v>
      </c>
      <c r="C42" s="42"/>
      <c r="D42" s="46"/>
      <c r="E42" s="42"/>
      <c r="F42" s="46"/>
      <c r="G42" s="17"/>
      <c r="H42" s="17"/>
      <c r="I42" s="41"/>
      <c r="J42" s="18"/>
    </row>
    <row r="43" spans="1:13" ht="59.25" customHeight="1" x14ac:dyDescent="0.3">
      <c r="A43" s="11" t="s">
        <v>78</v>
      </c>
      <c r="B43" s="47"/>
      <c r="C43" s="48"/>
      <c r="D43" s="47"/>
      <c r="E43" s="42"/>
      <c r="F43" s="49"/>
      <c r="G43" s="17"/>
      <c r="H43" s="17"/>
      <c r="I43" s="41"/>
    </row>
    <row r="44" spans="1:13" ht="13.5" customHeight="1" x14ac:dyDescent="0.3">
      <c r="A44" s="17"/>
      <c r="B44" s="17"/>
      <c r="C44" s="17"/>
      <c r="D44" s="41"/>
      <c r="F44" s="17"/>
      <c r="G44" s="17"/>
      <c r="H44" s="17"/>
      <c r="I44" s="41"/>
    </row>
    <row r="45" spans="1:13" ht="13.5" customHeight="1" x14ac:dyDescent="0.3">
      <c r="A45" s="17"/>
      <c r="B45" s="17"/>
      <c r="C45" s="17"/>
      <c r="D45" s="41"/>
      <c r="F45" s="17"/>
      <c r="G45" s="17"/>
      <c r="H45" s="17"/>
      <c r="I45" s="41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17"/>
    </row>
    <row r="250" spans="1:1" x14ac:dyDescent="0.3">
      <c r="A250" s="9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NDQD201603839</vt:lpstr>
      <vt:lpstr>Density</vt:lpstr>
      <vt:lpstr>Density!Print_Area</vt:lpstr>
      <vt:lpstr>NDQD201603839!Print_Area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2016-06-30T12:25:50Z</cp:lastPrinted>
  <dcterms:created xsi:type="dcterms:W3CDTF">2003-03-12T11:08:53Z</dcterms:created>
  <dcterms:modified xsi:type="dcterms:W3CDTF">2016-06-30T12:29:22Z</dcterms:modified>
</cp:coreProperties>
</file>