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E31"/>
  <c r="B32"/>
  <c r="B38" s="1"/>
  <c r="A38" s="1"/>
  <c r="B39" s="1"/>
  <c r="A39" s="1"/>
  <c r="B40" s="1"/>
  <c r="A40" s="1"/>
  <c r="B41" s="1"/>
  <c r="A41" s="1"/>
  <c r="B26"/>
  <c r="F55" i="2"/>
  <c r="F51"/>
  <c r="F49"/>
  <c r="E47"/>
  <c r="F47" s="1"/>
  <c r="D47"/>
  <c r="D46"/>
  <c r="E46" s="1"/>
  <c r="F46" s="1"/>
  <c r="F48" s="1"/>
  <c r="B34"/>
  <c r="B16"/>
  <c r="F67" i="1"/>
  <c r="F63"/>
  <c r="F61"/>
  <c r="D59"/>
  <c r="E59" s="1"/>
  <c r="F59" s="1"/>
  <c r="D58"/>
  <c r="E58" s="1"/>
  <c r="F58" s="1"/>
  <c r="F60" l="1"/>
  <c r="F64" s="1"/>
  <c r="F52" i="2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<sst xmlns="http://schemas.openxmlformats.org/spreadsheetml/2006/main" count="135" uniqueCount="82">
  <si>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</si>
  <si>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</si>
  <si>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</si>
  <si>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2016-07-08 08:51:02</t>
  </si>
  <si>
    <t>Analysis Report</t>
  </si>
  <si>
    <t>Magnesium Microbial Assay</t>
  </si>
  <si>
    <t>Sample Name:</t>
  </si>
  <si>
    <t>MAGNESIUM SULPHATE 50%-10 ML</t>
  </si>
  <si>
    <t>Lab Ref No:</t>
  </si>
  <si>
    <t>NDQB201607010</t>
  </si>
  <si>
    <t>Active Ingredient:</t>
  </si>
  <si>
    <t>Magnesium</t>
  </si>
  <si>
    <t>Label Claim:</t>
  </si>
  <si>
    <t>Date Test Set:</t>
  </si>
  <si>
    <t>18/08/2016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</si>
  <si>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</si>
  <si>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</si>
  <si>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</si>
  <si>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</si>
  <si>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</si>
  <si>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</si>
  <si>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</si>
  <si>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</si>
  <si>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</si>
  <si>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</si>
  <si>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</si>
  <si>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</si>
  <si>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</si>
  <si>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</si>
  <si>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</si>
  <si>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</si>
  <si>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</si>
  <si>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</si>
  <si>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</si>
  <si>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</si>
  <si>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</si>
  <si>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</si>
  <si>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</si>
  <si>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</si>
  <si>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</si>
  <si>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</si>
  <si>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</si>
  <si>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</si>
  <si>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</si>
  <si>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</si>
  <si>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</si>
  <si>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</si>
  <si>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</si>
  <si>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</si>
  <si>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</si>
  <si>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</si>
  <si>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</si>
  <si>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</si>
  <si>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</si>
  <si>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</si>
  <si>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</si>
  <si>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</si>
  <si>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</si>
  <si>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</si>
  <si>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</si>
  <si>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</si>
  <si>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</si>
  <si>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</si>
  <si>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</si>
  <si>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</si>
  <si>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</si>
  <si>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</si>
  <si>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</si>
  <si>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</si>
  <si>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</si>
  <si>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</si>
  <si>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</si>
  <si>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</si>
  <si>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</si>
  <si>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500mg of Magnesium</t>
  </si>
  <si>
    <t>mg/ml</t>
  </si>
  <si>
    <t>14000 EU / vial</t>
  </si>
  <si>
    <t>7mL</t>
  </si>
  <si>
    <t>A5</t>
  </si>
  <si>
    <t>A6</t>
  </si>
  <si>
    <t>ERIC</t>
  </si>
  <si>
    <t>MUTERU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</si>
</sst>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D74" sqref="D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0.09</v>
      </c>
      <c r="C23" s="13" t="s">
        <v>22</v>
      </c>
      <c r="D23" s="14"/>
      <c r="E23" s="15"/>
    </row>
    <row r="24" spans="1:7" s="9" customFormat="1" ht="19.5" customHeight="1">
      <c r="A24" s="16" t="s">
        <v>25</v>
      </c>
      <c r="B24" s="17">
        <v>500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B23*B24/B22</f>
        <v>9000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28</v>
      </c>
      <c r="B29" s="121"/>
      <c r="C29" s="122" t="s">
        <v>29</v>
      </c>
      <c r="D29" s="122"/>
      <c r="E29" s="122"/>
      <c r="F29" s="123"/>
    </row>
    <row r="30" spans="1:7" ht="20.100000000000001" customHeight="1">
      <c r="A30" s="25" t="s">
        <v>30</v>
      </c>
      <c r="B30" s="99" t="s">
        <v>76</v>
      </c>
      <c r="C30" s="124" t="s">
        <v>31</v>
      </c>
      <c r="D30" s="125"/>
      <c r="E30" s="125" t="s">
        <v>32</v>
      </c>
      <c r="F30" s="126"/>
    </row>
    <row r="31" spans="1:7" ht="20.100000000000001" customHeight="1">
      <c r="A31" s="27" t="s">
        <v>33</v>
      </c>
      <c r="B31" s="114" t="s">
        <v>77</v>
      </c>
      <c r="C31" s="127">
        <v>-0.99399999999999999</v>
      </c>
      <c r="D31" s="128"/>
      <c r="E31" s="115">
        <f>POWER(C31,2)</f>
        <v>0.98803600000000003</v>
      </c>
      <c r="F31" s="116"/>
      <c r="G31" s="9"/>
    </row>
    <row r="32" spans="1:7" ht="20.100000000000001" customHeight="1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36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43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5000</v>
      </c>
      <c r="C46" s="103">
        <v>50</v>
      </c>
      <c r="D46" s="111">
        <v>4000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6.21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-0.14299999999999999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5025</v>
      </c>
      <c r="D58" s="61">
        <f>LN(C58)</f>
        <v>8.5221807329272767</v>
      </c>
      <c r="E58" s="61">
        <f>(D58-$B$53)/$B$54</f>
        <v>-16.169096034456484</v>
      </c>
      <c r="F58" s="62">
        <f>EXP(E58)</f>
        <v>9.5027830610237159E-8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5048</v>
      </c>
      <c r="D59" s="68">
        <f>LN(C59)</f>
        <v>8.5267474042210498</v>
      </c>
      <c r="E59" s="68">
        <f>(D59-$B$53)/$B$54</f>
        <v>-16.201030798748601</v>
      </c>
      <c r="F59" s="69">
        <f>EXP(E59)</f>
        <v>9.2041083596119177E-8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58</v>
      </c>
      <c r="E60" s="117"/>
      <c r="F60" s="70">
        <f>AVERAGE(F58:F59)</f>
        <v>9.3534457103178168E-8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3.2291186274775326E-3</v>
      </c>
      <c r="G61" s="9"/>
      <c r="H61" s="9"/>
    </row>
    <row r="62" spans="1:9" ht="26.25" customHeight="1">
      <c r="A62" s="8"/>
      <c r="B62" s="45"/>
      <c r="C62" s="8"/>
      <c r="D62" s="117" t="s">
        <v>60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B46/A46*D46/C46</f>
        <v>8000</v>
      </c>
      <c r="G63" s="9"/>
      <c r="H63" s="9"/>
    </row>
    <row r="64" spans="1:9" ht="25.5" customHeight="1">
      <c r="E64" s="71" t="s">
        <v>62</v>
      </c>
      <c r="F64" s="75">
        <f>F63*F60</f>
        <v>7.4827565682542539E-4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30">
        <f>F64/B24</f>
        <v>1.4965513136508507E-6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80</v>
      </c>
      <c r="C73" s="81" t="s">
        <v>81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NDQB201607010 / Bacterial Endotoxin / Download 1  /  Analyst - Eric Ngamau /  Date 22-08-2016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2016-08-22T12:46:58Z</dcterms:modified>
</cp:coreProperties>
</file>