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 (2)" sheetId="6" r:id="rId1"/>
    <sheet name="Zidovudine" sheetId="2" r:id="rId2"/>
    <sheet name="zidovudine 1" sheetId="3" r:id="rId3"/>
  </sheets>
  <externalReferences>
    <externalReference r:id="rId4"/>
  </externalReferences>
  <definedNames>
    <definedName name="_xlnm.Print_Area" localSheetId="1">Zidovudine!$A$1:$H$135</definedName>
    <definedName name="_xlnm.Print_Area" localSheetId="2">'zidovudine 1'!$A$1:$F$47</definedName>
  </definedNames>
  <calcPr calcId="145621"/>
</workbook>
</file>

<file path=xl/calcChain.xml><?xml version="1.0" encoding="utf-8"?>
<calcChain xmlns="http://schemas.openxmlformats.org/spreadsheetml/2006/main">
  <c r="G62" i="2" l="1"/>
  <c r="C37" i="3"/>
  <c r="C35" i="3"/>
  <c r="D33" i="3"/>
  <c r="B31" i="6"/>
  <c r="B30" i="6"/>
  <c r="D30" i="6"/>
  <c r="B21" i="6" l="1"/>
  <c r="B53" i="6" l="1"/>
  <c r="E51" i="6"/>
  <c r="D51" i="6"/>
  <c r="C51" i="6"/>
  <c r="B51" i="6"/>
  <c r="B52" i="6" s="1"/>
  <c r="B32" i="6"/>
  <c r="E30" i="6"/>
  <c r="C30" i="6"/>
  <c r="C33" i="3" l="1"/>
  <c r="B33" i="3"/>
  <c r="B18" i="3"/>
  <c r="C132" i="2"/>
  <c r="H127" i="2"/>
  <c r="G127" i="2"/>
  <c r="B124" i="2"/>
  <c r="H123" i="2"/>
  <c r="G123" i="2"/>
  <c r="H119" i="2"/>
  <c r="G119" i="2"/>
  <c r="B113" i="2"/>
  <c r="E111" i="2"/>
  <c r="B110" i="2"/>
  <c r="B100" i="2"/>
  <c r="D103" i="2" s="1"/>
  <c r="F97" i="2"/>
  <c r="D97" i="2"/>
  <c r="G96" i="2"/>
  <c r="E96" i="2"/>
  <c r="B89" i="2"/>
  <c r="F99" i="2" s="1"/>
  <c r="B85" i="2"/>
  <c r="C78" i="2"/>
  <c r="H73" i="2"/>
  <c r="G73" i="2"/>
  <c r="B70" i="2"/>
  <c r="H69" i="2"/>
  <c r="G69" i="2"/>
  <c r="H65" i="2"/>
  <c r="G65" i="2"/>
  <c r="B59" i="2"/>
  <c r="E57" i="2"/>
  <c r="B56" i="2"/>
  <c r="B46" i="2"/>
  <c r="D49" i="2" s="1"/>
  <c r="F43" i="2"/>
  <c r="D43" i="2"/>
  <c r="G42" i="2"/>
  <c r="E42" i="2"/>
  <c r="B35" i="2"/>
  <c r="F45" i="2" s="1"/>
  <c r="B31" i="2"/>
  <c r="F100" i="2" l="1"/>
  <c r="F101" i="2" s="1"/>
  <c r="D99" i="2"/>
  <c r="D100" i="2" s="1"/>
  <c r="E93" i="2" s="1"/>
  <c r="D50" i="2"/>
  <c r="D45" i="2"/>
  <c r="D46" i="2" s="1"/>
  <c r="F46" i="2"/>
  <c r="F47" i="2" s="1"/>
  <c r="D104" i="2"/>
  <c r="G94" i="2" l="1"/>
  <c r="G93" i="2"/>
  <c r="G95" i="2"/>
  <c r="G39" i="2"/>
  <c r="G40" i="2"/>
  <c r="G41" i="2"/>
  <c r="C39" i="3"/>
  <c r="B58" i="2" s="1"/>
  <c r="D101" i="2"/>
  <c r="E94" i="2"/>
  <c r="E95" i="2"/>
  <c r="D47" i="2"/>
  <c r="E40" i="2"/>
  <c r="E39" i="2"/>
  <c r="E41" i="2"/>
  <c r="B112" i="2" l="1"/>
  <c r="D113" i="2" s="1"/>
  <c r="B125" i="2" s="1"/>
  <c r="D59" i="2"/>
  <c r="B71" i="2" s="1"/>
  <c r="G97" i="2"/>
  <c r="G43" i="2"/>
  <c r="D107" i="2"/>
  <c r="D105" i="2"/>
  <c r="G117" i="2" s="1"/>
  <c r="H117" i="2" s="1"/>
  <c r="E97" i="2"/>
  <c r="D51" i="2"/>
  <c r="E43" i="2"/>
  <c r="D53" i="2"/>
  <c r="G121" i="2" l="1"/>
  <c r="H121" i="2" s="1"/>
  <c r="G116" i="2"/>
  <c r="H116" i="2" s="1"/>
  <c r="D106" i="2"/>
  <c r="G124" i="2"/>
  <c r="H124" i="2" s="1"/>
  <c r="G120" i="2"/>
  <c r="H120" i="2" s="1"/>
  <c r="G125" i="2"/>
  <c r="H125" i="2" s="1"/>
  <c r="G126" i="2"/>
  <c r="H126" i="2" s="1"/>
  <c r="G122" i="2"/>
  <c r="H122" i="2" s="1"/>
  <c r="G118" i="2"/>
  <c r="H118" i="2" s="1"/>
  <c r="H62" i="2"/>
  <c r="G63" i="2"/>
  <c r="H63" i="2" s="1"/>
  <c r="G71" i="2"/>
  <c r="H71" i="2" s="1"/>
  <c r="G68" i="2"/>
  <c r="H68" i="2" s="1"/>
  <c r="G66" i="2"/>
  <c r="H66" i="2" s="1"/>
  <c r="G64" i="2"/>
  <c r="H64" i="2" s="1"/>
  <c r="G72" i="2"/>
  <c r="H72" i="2" s="1"/>
  <c r="G67" i="2"/>
  <c r="H67" i="2" s="1"/>
  <c r="G70" i="2"/>
  <c r="H70" i="2" s="1"/>
  <c r="D52" i="2"/>
  <c r="H128" i="2" l="1"/>
  <c r="H129" i="2" s="1"/>
  <c r="H130" i="2"/>
  <c r="H76" i="2"/>
  <c r="H74" i="2"/>
  <c r="G132" i="2" l="1"/>
  <c r="G78" i="2"/>
  <c r="H75" i="2"/>
</calcChain>
</file>

<file path=xl/sharedStrings.xml><?xml version="1.0" encoding="utf-8"?>
<sst xmlns="http://schemas.openxmlformats.org/spreadsheetml/2006/main" count="242" uniqueCount="121">
  <si>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</si>
  <si>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</si>
  <si>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</si>
  <si>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</si>
  <si>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</si>
  <si>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</si>
  <si>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</si>
  <si>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</si>
  <si>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</si>
  <si>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</si>
  <si>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</si>
  <si>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</si>
  <si>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</si>
  <si>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</si>
  <si>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</si>
  <si>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</si>
  <si>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</si>
  <si>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</si>
  <si>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</si>
  <si>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</si>
  <si>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</si>
  <si>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</si>
  <si>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</si>
  <si>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</si>
  <si>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</si>
  <si>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</si>
  <si>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</si>
  <si>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</si>
  <si>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</si>
  <si>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</si>
  <si>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</si>
  <si>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</si>
  <si>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</si>
  <si>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</si>
  <si>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</si>
  <si>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</si>
  <si>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</si>
  <si>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</si>
  <si>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</si>
  <si>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</si>
  <si>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</si>
  <si>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</si>
  <si>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</si>
  <si>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</si>
  <si>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</si>
  <si>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</si>
  <si>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</si>
  <si>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</si>
  <si>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</si>
  <si>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</si>
  <si>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</si>
  <si>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</si>
  <si>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</si>
  <si>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</si>
  <si>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</si>
  <si>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</si>
  <si>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</si>
  <si>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</si>
  <si>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</si>
  <si>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</si>
  <si>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</si>
  <si>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</si>
  <si>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</si>
  <si>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</si>
  <si>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</si>
  <si>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</si>
  <si>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</si>
  <si>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</si>
  <si>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</si>
  <si>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</si>
  <si>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</si>
  <si>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</si>
  <si>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</si>
  <si>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</si>
  <si>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</si>
  <si>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</si>
  <si>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</si>
  <si>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</si>
  <si>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</si>
  <si>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</si>
  <si>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</si>
  <si>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</si>
  <si>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</si>
  <si>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</si>
  <si>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</si>
  <si>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</si>
  <si>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</si>
  <si>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</si>
  <si>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</si>
  <si>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</si>
  <si>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</si>
  <si>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</si>
  <si>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</si>
  <si>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</si>
  <si>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</si>
  <si>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</si>
  <si>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</si>
  <si>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</si>
  <si>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</si>
  <si>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</si>
  <si>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</si>
  <si>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</si>
  <si>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</si>
  <si>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</si>
  <si>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</si>
  <si>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</si>
  <si>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</si>
  <si>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18/12/2016</t>
  </si>
  <si>
    <t>20/12/2016</t>
  </si>
  <si>
    <t>Zidovudine</t>
  </si>
  <si>
    <t>NDQB201611223</t>
  </si>
  <si>
    <t>ZIDOVUDINE ORAL SOLUTION USP</t>
  </si>
  <si>
    <t>Zidovudine USP CRS</t>
  </si>
  <si>
    <t>H0T263</t>
  </si>
  <si>
    <t>Zidovudine Oral Solution</t>
  </si>
  <si>
    <t>Each 5 mL contains Zidovudine USP 50 mg</t>
  </si>
  <si>
    <t>ZIDOVUDINE ORAL SOLUTION</t>
  </si>
  <si>
    <t>ZIDOVUDINE</t>
  </si>
  <si>
    <t>EACH 5mL contains Zidovudine 50 mg</t>
  </si>
  <si>
    <t>Sample Weight (g)</t>
  </si>
  <si>
    <t>Desired Sample Weight (g):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</si>
</sst>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  <numFmt numFmtId="175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28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Alignment="1" applyProtection="1">
      <alignment horizontal="left"/>
      <protection locked="0"/>
    </xf>
    <xf numFmtId="0" fontId="9" fillId="2" borderId="3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left"/>
    </xf>
    <xf numFmtId="172" fontId="5" fillId="2" borderId="0" xfId="1" applyNumberFormat="1" applyFont="1" applyFill="1" applyAlignment="1">
      <alignment horizontal="center"/>
    </xf>
    <xf numFmtId="175" fontId="7" fillId="3" borderId="3" xfId="1" applyNumberFormat="1" applyFont="1" applyFill="1" applyBorder="1" applyAlignment="1" applyProtection="1">
      <alignment horizontal="center"/>
      <protection locked="0"/>
    </xf>
    <xf numFmtId="175" fontId="7" fillId="3" borderId="5" xfId="1" applyNumberFormat="1" applyFont="1" applyFill="1" applyBorder="1" applyAlignment="1" applyProtection="1">
      <alignment horizontal="center"/>
      <protection locked="0"/>
    </xf>
    <xf numFmtId="175" fontId="7" fillId="3" borderId="4" xfId="1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>
      <alignment horizontal="center"/>
    </xf>
    <xf numFmtId="164" fontId="5" fillId="5" borderId="51" xfId="0" applyNumberFormat="1" applyFont="1" applyFill="1" applyBorder="1" applyAlignment="1">
      <alignment horizontal="center"/>
    </xf>
    <xf numFmtId="168" fontId="16" fillId="3" borderId="40" xfId="0" applyNumberFormat="1" applyFont="1" applyFill="1" applyBorder="1" applyAlignment="1" applyProtection="1">
      <alignment horizontal="center"/>
      <protection locked="0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164" fontId="15" fillId="2" borderId="37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32" sqref="B32"/>
    </sheetView>
  </sheetViews>
  <sheetFormatPr defaultColWidth="9.109375" defaultRowHeight="13.8" x14ac:dyDescent="0.3"/>
  <cols>
    <col min="1" max="1" width="27.5546875" style="194" customWidth="1"/>
    <col min="2" max="2" width="20.44140625" style="194" customWidth="1"/>
    <col min="3" max="3" width="31.88671875" style="194" customWidth="1"/>
    <col min="4" max="4" width="25.88671875" style="194" customWidth="1"/>
    <col min="5" max="5" width="25.6640625" style="194" customWidth="1"/>
    <col min="6" max="6" width="23.109375" style="194" customWidth="1"/>
    <col min="7" max="7" width="28.44140625" style="194" customWidth="1"/>
    <col min="8" max="8" width="21.5546875" style="194" customWidth="1"/>
    <col min="9" max="9" width="9.109375" style="194" customWidth="1"/>
    <col min="10" max="16384" width="9.109375" style="230"/>
  </cols>
  <sheetData>
    <row r="14" spans="1:6" ht="15" customHeight="1" x14ac:dyDescent="0.3">
      <c r="A14" s="193"/>
      <c r="C14" s="195"/>
      <c r="F14" s="195"/>
    </row>
    <row r="15" spans="1:6" ht="18.75" customHeight="1" x14ac:dyDescent="0.35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196" t="s">
        <v>1</v>
      </c>
      <c r="B16" s="197" t="s">
        <v>2</v>
      </c>
    </row>
    <row r="17" spans="1:5" ht="16.5" customHeight="1" x14ac:dyDescent="0.3">
      <c r="A17" s="198" t="s">
        <v>3</v>
      </c>
      <c r="B17" s="198" t="s">
        <v>111</v>
      </c>
      <c r="D17" s="199"/>
      <c r="E17" s="200"/>
    </row>
    <row r="18" spans="1:5" ht="16.5" customHeight="1" x14ac:dyDescent="0.3">
      <c r="A18" s="201" t="s">
        <v>4</v>
      </c>
      <c r="B18" s="274" t="s">
        <v>112</v>
      </c>
      <c r="C18" s="200"/>
      <c r="D18" s="200"/>
      <c r="E18" s="200"/>
    </row>
    <row r="19" spans="1:5" ht="16.5" customHeight="1" x14ac:dyDescent="0.3">
      <c r="A19" s="201" t="s">
        <v>5</v>
      </c>
      <c r="B19" s="273">
        <v>99</v>
      </c>
      <c r="C19" s="200"/>
      <c r="D19" s="200"/>
      <c r="E19" s="200"/>
    </row>
    <row r="20" spans="1:5" ht="16.5" customHeight="1" x14ac:dyDescent="0.3">
      <c r="A20" s="198" t="s">
        <v>6</v>
      </c>
      <c r="B20" s="202">
        <v>10.67</v>
      </c>
      <c r="C20" s="200"/>
      <c r="D20" s="200"/>
      <c r="E20" s="200"/>
    </row>
    <row r="21" spans="1:5" ht="16.5" customHeight="1" x14ac:dyDescent="0.3">
      <c r="A21" s="198" t="s">
        <v>7</v>
      </c>
      <c r="B21" s="275">
        <f>B20/100</f>
        <v>0.1067</v>
      </c>
      <c r="C21" s="200"/>
      <c r="D21" s="200"/>
      <c r="E21" s="200"/>
    </row>
    <row r="22" spans="1:5" ht="15.75" customHeight="1" x14ac:dyDescent="0.3">
      <c r="A22" s="200"/>
      <c r="B22" s="200"/>
      <c r="C22" s="200"/>
      <c r="D22" s="200"/>
      <c r="E22" s="200"/>
    </row>
    <row r="23" spans="1:5" ht="16.5" customHeight="1" x14ac:dyDescent="0.3">
      <c r="A23" s="204" t="s">
        <v>8</v>
      </c>
      <c r="B23" s="205" t="s">
        <v>9</v>
      </c>
      <c r="C23" s="204" t="s">
        <v>10</v>
      </c>
      <c r="D23" s="204" t="s">
        <v>11</v>
      </c>
      <c r="E23" s="204" t="s">
        <v>12</v>
      </c>
    </row>
    <row r="24" spans="1:5" ht="16.5" customHeight="1" x14ac:dyDescent="0.3">
      <c r="A24" s="206">
        <v>1</v>
      </c>
      <c r="B24" s="207">
        <v>1207550</v>
      </c>
      <c r="C24" s="276">
        <v>1561.3</v>
      </c>
      <c r="D24" s="276">
        <v>1.1000000000000001</v>
      </c>
      <c r="E24" s="278">
        <v>4.8</v>
      </c>
    </row>
    <row r="25" spans="1:5" ht="16.5" customHeight="1" x14ac:dyDescent="0.3">
      <c r="A25" s="206">
        <v>2</v>
      </c>
      <c r="B25" s="207">
        <v>1230251</v>
      </c>
      <c r="C25" s="276">
        <v>1539</v>
      </c>
      <c r="D25" s="276">
        <v>1.1000000000000001</v>
      </c>
      <c r="E25" s="276">
        <v>4.9000000000000004</v>
      </c>
    </row>
    <row r="26" spans="1:5" ht="16.5" customHeight="1" x14ac:dyDescent="0.3">
      <c r="A26" s="206">
        <v>3</v>
      </c>
      <c r="B26" s="207">
        <v>1214529</v>
      </c>
      <c r="C26" s="276">
        <v>1573.3</v>
      </c>
      <c r="D26" s="276">
        <v>1.1000000000000001</v>
      </c>
      <c r="E26" s="276">
        <v>4.8</v>
      </c>
    </row>
    <row r="27" spans="1:5" ht="16.5" customHeight="1" x14ac:dyDescent="0.3">
      <c r="A27" s="206">
        <v>4</v>
      </c>
      <c r="B27" s="207">
        <v>1220097</v>
      </c>
      <c r="C27" s="276">
        <v>1577.3</v>
      </c>
      <c r="D27" s="276">
        <v>1.1000000000000001</v>
      </c>
      <c r="E27" s="276">
        <v>4.8</v>
      </c>
    </row>
    <row r="28" spans="1:5" ht="16.5" customHeight="1" x14ac:dyDescent="0.3">
      <c r="A28" s="206">
        <v>5</v>
      </c>
      <c r="B28" s="207">
        <v>1236488</v>
      </c>
      <c r="C28" s="276">
        <v>1578.8</v>
      </c>
      <c r="D28" s="276">
        <v>1.1000000000000001</v>
      </c>
      <c r="E28" s="276">
        <v>4.8</v>
      </c>
    </row>
    <row r="29" spans="1:5" ht="16.5" customHeight="1" x14ac:dyDescent="0.3">
      <c r="A29" s="206">
        <v>6</v>
      </c>
      <c r="B29" s="210">
        <v>1211834</v>
      </c>
      <c r="C29" s="277">
        <v>1581.5</v>
      </c>
      <c r="D29" s="277">
        <v>1.1000000000000001</v>
      </c>
      <c r="E29" s="277">
        <v>4.8</v>
      </c>
    </row>
    <row r="30" spans="1:5" ht="16.5" customHeight="1" x14ac:dyDescent="0.3">
      <c r="A30" s="212" t="s">
        <v>13</v>
      </c>
      <c r="B30" s="213">
        <f>AVERAGE(B24:B29)</f>
        <v>1220124.8333333333</v>
      </c>
      <c r="C30" s="214">
        <f>AVERAGE(C24:C29)</f>
        <v>1568.5333333333335</v>
      </c>
      <c r="D30" s="215">
        <f>AVERAGE(D24:D29)</f>
        <v>1.0999999999999999</v>
      </c>
      <c r="E30" s="215">
        <f>AVERAGE(E24:E29)</f>
        <v>4.8166666666666673</v>
      </c>
    </row>
    <row r="31" spans="1:5" ht="16.5" customHeight="1" x14ac:dyDescent="0.3">
      <c r="A31" s="216" t="s">
        <v>14</v>
      </c>
      <c r="B31" s="217">
        <f>(STDEV(B24:B29)/B30)</f>
        <v>9.1886844084106689E-3</v>
      </c>
      <c r="C31" s="218"/>
      <c r="D31" s="218"/>
      <c r="E31" s="219"/>
    </row>
    <row r="32" spans="1:5" s="194" customFormat="1" ht="16.5" customHeight="1" x14ac:dyDescent="0.3">
      <c r="A32" s="220" t="s">
        <v>15</v>
      </c>
      <c r="B32" s="221">
        <f>COUNT(B24:B29)</f>
        <v>6</v>
      </c>
      <c r="C32" s="222"/>
      <c r="D32" s="223"/>
      <c r="E32" s="224"/>
    </row>
    <row r="33" spans="1:5" s="194" customFormat="1" ht="15.75" customHeight="1" x14ac:dyDescent="0.3">
      <c r="A33" s="200"/>
      <c r="B33" s="200"/>
      <c r="C33" s="200"/>
      <c r="D33" s="200"/>
      <c r="E33" s="200"/>
    </row>
    <row r="34" spans="1:5" s="194" customFormat="1" ht="16.5" customHeight="1" x14ac:dyDescent="0.3">
      <c r="A34" s="201" t="s">
        <v>16</v>
      </c>
      <c r="B34" s="225" t="s">
        <v>17</v>
      </c>
      <c r="C34" s="226"/>
      <c r="D34" s="226"/>
      <c r="E34" s="226"/>
    </row>
    <row r="35" spans="1:5" ht="16.5" customHeight="1" x14ac:dyDescent="0.3">
      <c r="A35" s="201"/>
      <c r="B35" s="225" t="s">
        <v>18</v>
      </c>
      <c r="C35" s="226"/>
      <c r="D35" s="226"/>
      <c r="E35" s="226"/>
    </row>
    <row r="36" spans="1:5" ht="16.5" customHeight="1" x14ac:dyDescent="0.3">
      <c r="A36" s="201"/>
      <c r="B36" s="225" t="s">
        <v>19</v>
      </c>
      <c r="C36" s="226"/>
      <c r="D36" s="226"/>
      <c r="E36" s="226"/>
    </row>
    <row r="37" spans="1:5" ht="15.75" customHeight="1" x14ac:dyDescent="0.3">
      <c r="A37" s="200"/>
      <c r="B37" s="200"/>
      <c r="C37" s="200"/>
      <c r="D37" s="200"/>
      <c r="E37" s="200"/>
    </row>
    <row r="38" spans="1:5" ht="16.5" customHeight="1" x14ac:dyDescent="0.3">
      <c r="A38" s="196" t="s">
        <v>1</v>
      </c>
      <c r="B38" s="197"/>
    </row>
    <row r="39" spans="1:5" ht="16.5" customHeight="1" x14ac:dyDescent="0.3">
      <c r="A39" s="201" t="s">
        <v>4</v>
      </c>
      <c r="B39" s="198"/>
      <c r="C39" s="200"/>
      <c r="D39" s="200"/>
      <c r="E39" s="200"/>
    </row>
    <row r="40" spans="1:5" ht="16.5" customHeight="1" x14ac:dyDescent="0.3">
      <c r="A40" s="201" t="s">
        <v>5</v>
      </c>
      <c r="B40" s="202"/>
      <c r="C40" s="200"/>
      <c r="D40" s="200"/>
      <c r="E40" s="200"/>
    </row>
    <row r="41" spans="1:5" ht="16.5" customHeight="1" x14ac:dyDescent="0.3">
      <c r="A41" s="198" t="s">
        <v>6</v>
      </c>
      <c r="B41" s="202"/>
      <c r="C41" s="200"/>
      <c r="D41" s="200"/>
      <c r="E41" s="200"/>
    </row>
    <row r="42" spans="1:5" ht="16.5" customHeight="1" x14ac:dyDescent="0.3">
      <c r="A42" s="198" t="s">
        <v>7</v>
      </c>
      <c r="B42" s="203"/>
      <c r="C42" s="200"/>
      <c r="D42" s="200"/>
      <c r="E42" s="200"/>
    </row>
    <row r="43" spans="1:5" ht="15.75" customHeight="1" x14ac:dyDescent="0.3">
      <c r="A43" s="200"/>
      <c r="B43" s="200"/>
      <c r="C43" s="200"/>
      <c r="D43" s="200"/>
      <c r="E43" s="200"/>
    </row>
    <row r="44" spans="1:5" ht="16.5" customHeight="1" x14ac:dyDescent="0.3">
      <c r="A44" s="204" t="s">
        <v>8</v>
      </c>
      <c r="B44" s="205" t="s">
        <v>9</v>
      </c>
      <c r="C44" s="204" t="s">
        <v>10</v>
      </c>
      <c r="D44" s="204" t="s">
        <v>11</v>
      </c>
      <c r="E44" s="204" t="s">
        <v>12</v>
      </c>
    </row>
    <row r="45" spans="1:5" ht="16.5" customHeight="1" x14ac:dyDescent="0.3">
      <c r="A45" s="206">
        <v>1</v>
      </c>
      <c r="B45" s="207"/>
      <c r="C45" s="207"/>
      <c r="D45" s="208"/>
      <c r="E45" s="209"/>
    </row>
    <row r="46" spans="1:5" ht="16.5" customHeight="1" x14ac:dyDescent="0.3">
      <c r="A46" s="206">
        <v>2</v>
      </c>
      <c r="B46" s="207"/>
      <c r="C46" s="207"/>
      <c r="D46" s="208"/>
      <c r="E46" s="208"/>
    </row>
    <row r="47" spans="1:5" ht="16.5" customHeight="1" x14ac:dyDescent="0.3">
      <c r="A47" s="206">
        <v>3</v>
      </c>
      <c r="B47" s="207"/>
      <c r="C47" s="207"/>
      <c r="D47" s="208"/>
      <c r="E47" s="208"/>
    </row>
    <row r="48" spans="1:5" ht="16.5" customHeight="1" x14ac:dyDescent="0.3">
      <c r="A48" s="206">
        <v>4</v>
      </c>
      <c r="B48" s="207"/>
      <c r="C48" s="207"/>
      <c r="D48" s="208"/>
      <c r="E48" s="208"/>
    </row>
    <row r="49" spans="1:7" ht="16.5" customHeight="1" x14ac:dyDescent="0.3">
      <c r="A49" s="206">
        <v>5</v>
      </c>
      <c r="B49" s="207"/>
      <c r="C49" s="207"/>
      <c r="D49" s="208"/>
      <c r="E49" s="208"/>
    </row>
    <row r="50" spans="1:7" ht="16.5" customHeight="1" x14ac:dyDescent="0.3">
      <c r="A50" s="206">
        <v>6</v>
      </c>
      <c r="B50" s="207"/>
      <c r="C50" s="210"/>
      <c r="D50" s="211"/>
      <c r="E50" s="211"/>
    </row>
    <row r="51" spans="1:7" ht="16.5" customHeight="1" x14ac:dyDescent="0.3">
      <c r="A51" s="212" t="s">
        <v>13</v>
      </c>
      <c r="B51" s="213" t="e">
        <f>AVERAGE(B45:B50)</f>
        <v>#DIV/0!</v>
      </c>
      <c r="C51" s="214" t="e">
        <f>AVERAGE(C45:C50)</f>
        <v>#DIV/0!</v>
      </c>
      <c r="D51" s="215" t="e">
        <f>AVERAGE(D45:D50)</f>
        <v>#DIV/0!</v>
      </c>
      <c r="E51" s="215" t="e">
        <f>AVERAGE(E45:E50)</f>
        <v>#DIV/0!</v>
      </c>
    </row>
    <row r="52" spans="1:7" ht="16.5" customHeight="1" x14ac:dyDescent="0.3">
      <c r="A52" s="216" t="s">
        <v>14</v>
      </c>
      <c r="B52" s="217" t="e">
        <f>(STDEV(B45:B50)/B51)</f>
        <v>#DIV/0!</v>
      </c>
      <c r="C52" s="218"/>
      <c r="D52" s="218"/>
      <c r="E52" s="219"/>
    </row>
    <row r="53" spans="1:7" s="194" customFormat="1" ht="16.5" customHeight="1" x14ac:dyDescent="0.3">
      <c r="A53" s="220" t="s">
        <v>15</v>
      </c>
      <c r="B53" s="221">
        <f>COUNT(B45:B50)</f>
        <v>0</v>
      </c>
      <c r="C53" s="222"/>
      <c r="D53" s="223"/>
      <c r="E53" s="224"/>
    </row>
    <row r="54" spans="1:7" s="194" customFormat="1" ht="15.75" customHeight="1" x14ac:dyDescent="0.3">
      <c r="A54" s="200"/>
      <c r="B54" s="200"/>
      <c r="C54" s="200"/>
      <c r="D54" s="200"/>
      <c r="E54" s="200"/>
    </row>
    <row r="55" spans="1:7" s="194" customFormat="1" ht="16.5" customHeight="1" x14ac:dyDescent="0.3">
      <c r="A55" s="201" t="s">
        <v>16</v>
      </c>
      <c r="B55" s="225" t="s">
        <v>17</v>
      </c>
      <c r="C55" s="226"/>
      <c r="D55" s="226"/>
      <c r="E55" s="226"/>
    </row>
    <row r="56" spans="1:7" ht="16.5" customHeight="1" x14ac:dyDescent="0.3">
      <c r="A56" s="201"/>
      <c r="B56" s="225" t="s">
        <v>18</v>
      </c>
      <c r="C56" s="226"/>
      <c r="D56" s="226"/>
      <c r="E56" s="226"/>
    </row>
    <row r="57" spans="1:7" ht="16.5" customHeight="1" x14ac:dyDescent="0.3">
      <c r="A57" s="201"/>
      <c r="B57" s="225" t="s">
        <v>19</v>
      </c>
      <c r="C57" s="226"/>
      <c r="D57" s="226"/>
      <c r="E57" s="226"/>
    </row>
    <row r="58" spans="1:7" ht="14.25" customHeight="1" thickBot="1" x14ac:dyDescent="0.35">
      <c r="A58" s="227"/>
      <c r="B58" s="228"/>
      <c r="D58" s="229"/>
      <c r="F58" s="230"/>
      <c r="G58" s="230"/>
    </row>
    <row r="59" spans="1:7" ht="15" customHeight="1" x14ac:dyDescent="0.3">
      <c r="B59" s="238" t="s">
        <v>20</v>
      </c>
      <c r="C59" s="238"/>
      <c r="E59" s="231" t="s">
        <v>21</v>
      </c>
      <c r="F59" s="232"/>
      <c r="G59" s="231" t="s">
        <v>22</v>
      </c>
    </row>
    <row r="60" spans="1:7" ht="15" customHeight="1" x14ac:dyDescent="0.3">
      <c r="A60" s="233" t="s">
        <v>23</v>
      </c>
      <c r="B60" s="234"/>
      <c r="C60" s="234"/>
      <c r="E60" s="234"/>
      <c r="G60" s="234"/>
    </row>
    <row r="61" spans="1:7" ht="15" customHeight="1" x14ac:dyDescent="0.3">
      <c r="A61" s="233" t="s">
        <v>24</v>
      </c>
      <c r="B61" s="235"/>
      <c r="C61" s="235"/>
      <c r="E61" s="235"/>
      <c r="G61" s="2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23" zoomScale="80" zoomScaleNormal="75" zoomScaleSheetLayoutView="80" workbookViewId="0">
      <selection activeCell="G58" sqref="G58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39" t="s">
        <v>25</v>
      </c>
      <c r="B1" s="239"/>
      <c r="C1" s="239"/>
      <c r="D1" s="239"/>
      <c r="E1" s="239"/>
      <c r="F1" s="239"/>
      <c r="G1" s="239"/>
      <c r="H1" s="239"/>
    </row>
    <row r="2" spans="1:8" x14ac:dyDescent="0.3">
      <c r="A2" s="239"/>
      <c r="B2" s="239"/>
      <c r="C2" s="239"/>
      <c r="D2" s="239"/>
      <c r="E2" s="239"/>
      <c r="F2" s="239"/>
      <c r="G2" s="239"/>
      <c r="H2" s="239"/>
    </row>
    <row r="3" spans="1:8" x14ac:dyDescent="0.3">
      <c r="A3" s="239"/>
      <c r="B3" s="239"/>
      <c r="C3" s="239"/>
      <c r="D3" s="239"/>
      <c r="E3" s="239"/>
      <c r="F3" s="239"/>
      <c r="G3" s="239"/>
      <c r="H3" s="239"/>
    </row>
    <row r="4" spans="1:8" x14ac:dyDescent="0.3">
      <c r="A4" s="239"/>
      <c r="B4" s="239"/>
      <c r="C4" s="239"/>
      <c r="D4" s="239"/>
      <c r="E4" s="239"/>
      <c r="F4" s="239"/>
      <c r="G4" s="239"/>
      <c r="H4" s="239"/>
    </row>
    <row r="5" spans="1:8" x14ac:dyDescent="0.3">
      <c r="A5" s="239"/>
      <c r="B5" s="239"/>
      <c r="C5" s="239"/>
      <c r="D5" s="239"/>
      <c r="E5" s="239"/>
      <c r="F5" s="239"/>
      <c r="G5" s="239"/>
      <c r="H5" s="239"/>
    </row>
    <row r="6" spans="1:8" x14ac:dyDescent="0.3">
      <c r="A6" s="239"/>
      <c r="B6" s="239"/>
      <c r="C6" s="239"/>
      <c r="D6" s="239"/>
      <c r="E6" s="239"/>
      <c r="F6" s="239"/>
      <c r="G6" s="239"/>
      <c r="H6" s="239"/>
    </row>
    <row r="7" spans="1:8" x14ac:dyDescent="0.3">
      <c r="A7" s="239"/>
      <c r="B7" s="239"/>
      <c r="C7" s="239"/>
      <c r="D7" s="239"/>
      <c r="E7" s="239"/>
      <c r="F7" s="239"/>
      <c r="G7" s="239"/>
      <c r="H7" s="239"/>
    </row>
    <row r="8" spans="1:8" x14ac:dyDescent="0.3">
      <c r="A8" s="240" t="s">
        <v>26</v>
      </c>
      <c r="B8" s="240"/>
      <c r="C8" s="240"/>
      <c r="D8" s="240"/>
      <c r="E8" s="240"/>
      <c r="F8" s="240"/>
      <c r="G8" s="240"/>
      <c r="H8" s="240"/>
    </row>
    <row r="9" spans="1:8" x14ac:dyDescent="0.3">
      <c r="A9" s="240"/>
      <c r="B9" s="240"/>
      <c r="C9" s="240"/>
      <c r="D9" s="240"/>
      <c r="E9" s="240"/>
      <c r="F9" s="240"/>
      <c r="G9" s="240"/>
      <c r="H9" s="240"/>
    </row>
    <row r="10" spans="1:8" x14ac:dyDescent="0.3">
      <c r="A10" s="240"/>
      <c r="B10" s="240"/>
      <c r="C10" s="240"/>
      <c r="D10" s="240"/>
      <c r="E10" s="240"/>
      <c r="F10" s="240"/>
      <c r="G10" s="240"/>
      <c r="H10" s="240"/>
    </row>
    <row r="11" spans="1:8" x14ac:dyDescent="0.3">
      <c r="A11" s="240"/>
      <c r="B11" s="240"/>
      <c r="C11" s="240"/>
      <c r="D11" s="240"/>
      <c r="E11" s="240"/>
      <c r="F11" s="240"/>
      <c r="G11" s="240"/>
      <c r="H11" s="240"/>
    </row>
    <row r="12" spans="1:8" x14ac:dyDescent="0.3">
      <c r="A12" s="240"/>
      <c r="B12" s="240"/>
      <c r="C12" s="240"/>
      <c r="D12" s="240"/>
      <c r="E12" s="240"/>
      <c r="F12" s="240"/>
      <c r="G12" s="240"/>
      <c r="H12" s="240"/>
    </row>
    <row r="13" spans="1:8" x14ac:dyDescent="0.3">
      <c r="A13" s="240"/>
      <c r="B13" s="240"/>
      <c r="C13" s="240"/>
      <c r="D13" s="240"/>
      <c r="E13" s="240"/>
      <c r="F13" s="240"/>
      <c r="G13" s="240"/>
      <c r="H13" s="240"/>
    </row>
    <row r="14" spans="1:8" ht="19.5" customHeight="1" x14ac:dyDescent="0.3">
      <c r="A14" s="240"/>
      <c r="B14" s="240"/>
      <c r="C14" s="240"/>
      <c r="D14" s="240"/>
      <c r="E14" s="240"/>
      <c r="F14" s="240"/>
      <c r="G14" s="240"/>
      <c r="H14" s="240"/>
    </row>
    <row r="15" spans="1:8" ht="19.5" customHeight="1" x14ac:dyDescent="0.3"/>
    <row r="16" spans="1:8" ht="19.5" customHeight="1" x14ac:dyDescent="0.35">
      <c r="A16" s="242" t="s">
        <v>27</v>
      </c>
      <c r="B16" s="243"/>
      <c r="C16" s="243"/>
      <c r="D16" s="243"/>
      <c r="E16" s="243"/>
      <c r="F16" s="243"/>
      <c r="G16" s="243"/>
      <c r="H16" s="244"/>
    </row>
    <row r="17" spans="1:12" ht="20.25" customHeight="1" x14ac:dyDescent="0.3">
      <c r="A17" s="241" t="s">
        <v>28</v>
      </c>
      <c r="B17" s="241"/>
      <c r="C17" s="241"/>
      <c r="D17" s="241"/>
      <c r="E17" s="241"/>
      <c r="F17" s="241"/>
      <c r="G17" s="241"/>
      <c r="H17" s="241"/>
    </row>
    <row r="18" spans="1:12" ht="26.25" customHeight="1" x14ac:dyDescent="0.45">
      <c r="A18" s="6" t="s">
        <v>29</v>
      </c>
      <c r="B18" s="245" t="s">
        <v>114</v>
      </c>
      <c r="C18" s="245"/>
    </row>
    <row r="19" spans="1:12" ht="26.25" customHeight="1" x14ac:dyDescent="0.5">
      <c r="A19" s="6" t="s">
        <v>30</v>
      </c>
      <c r="B19" s="108" t="s">
        <v>110</v>
      </c>
      <c r="C19" s="131">
        <v>23</v>
      </c>
    </row>
    <row r="20" spans="1:12" ht="26.25" customHeight="1" x14ac:dyDescent="0.5">
      <c r="A20" s="6" t="s">
        <v>31</v>
      </c>
      <c r="B20" s="108" t="s">
        <v>109</v>
      </c>
      <c r="C20" s="109"/>
    </row>
    <row r="21" spans="1:12" ht="26.25" customHeight="1" x14ac:dyDescent="0.5">
      <c r="A21" s="6" t="s">
        <v>32</v>
      </c>
      <c r="B21" s="268" t="s">
        <v>115</v>
      </c>
      <c r="C21" s="268"/>
      <c r="D21" s="268"/>
      <c r="E21" s="268"/>
      <c r="F21" s="268"/>
      <c r="G21" s="268"/>
      <c r="H21" s="268"/>
      <c r="I21" s="133"/>
    </row>
    <row r="22" spans="1:12" ht="26.25" customHeight="1" x14ac:dyDescent="0.5">
      <c r="A22" s="6" t="s">
        <v>33</v>
      </c>
      <c r="B22" s="110">
        <v>42724.643229166664</v>
      </c>
      <c r="C22" s="109"/>
      <c r="D22" s="109"/>
      <c r="E22" s="109"/>
      <c r="F22" s="109"/>
      <c r="G22" s="109"/>
      <c r="H22" s="109"/>
      <c r="I22" s="109"/>
    </row>
    <row r="23" spans="1:12" ht="26.25" customHeight="1" x14ac:dyDescent="0.5">
      <c r="A23" s="6" t="s">
        <v>34</v>
      </c>
      <c r="B23" s="110"/>
      <c r="C23" s="109"/>
      <c r="D23" s="109"/>
      <c r="E23" s="109"/>
      <c r="F23" s="109"/>
      <c r="G23" s="109"/>
      <c r="H23" s="109"/>
      <c r="I23" s="109"/>
    </row>
    <row r="24" spans="1:12" ht="18" x14ac:dyDescent="0.35">
      <c r="A24" s="6"/>
      <c r="B24" s="8"/>
    </row>
    <row r="25" spans="1:12" ht="18" x14ac:dyDescent="0.35">
      <c r="B25" s="8"/>
    </row>
    <row r="26" spans="1:12" ht="18" x14ac:dyDescent="0.35">
      <c r="A26" s="4" t="s">
        <v>1</v>
      </c>
      <c r="B26" s="246"/>
      <c r="C26" s="246"/>
      <c r="D26" s="246"/>
      <c r="E26" s="246"/>
      <c r="F26" s="246"/>
      <c r="G26" s="246"/>
      <c r="H26" s="246"/>
    </row>
    <row r="27" spans="1:12" ht="26.25" customHeight="1" x14ac:dyDescent="0.45">
      <c r="A27" s="9" t="s">
        <v>4</v>
      </c>
      <c r="B27" s="245" t="s">
        <v>112</v>
      </c>
      <c r="C27" s="245"/>
    </row>
    <row r="28" spans="1:12" ht="26.25" customHeight="1" x14ac:dyDescent="0.5">
      <c r="A28" s="11" t="s">
        <v>35</v>
      </c>
      <c r="B28" s="268" t="s">
        <v>113</v>
      </c>
      <c r="C28" s="268"/>
    </row>
    <row r="29" spans="1:12" ht="27" customHeight="1" x14ac:dyDescent="0.45">
      <c r="A29" s="11" t="s">
        <v>5</v>
      </c>
      <c r="B29" s="107">
        <v>99</v>
      </c>
    </row>
    <row r="30" spans="1:12" s="3" customFormat="1" ht="27" customHeight="1" x14ac:dyDescent="0.5">
      <c r="A30" s="11" t="s">
        <v>36</v>
      </c>
      <c r="B30" s="106">
        <v>0</v>
      </c>
      <c r="C30" s="247" t="s">
        <v>37</v>
      </c>
      <c r="D30" s="248"/>
      <c r="E30" s="248"/>
      <c r="F30" s="248"/>
      <c r="G30" s="248"/>
      <c r="H30" s="249"/>
      <c r="I30" s="13"/>
      <c r="J30" s="13"/>
      <c r="K30" s="13"/>
      <c r="L30" s="13"/>
    </row>
    <row r="31" spans="1:12" s="3" customFormat="1" ht="19.5" customHeight="1" x14ac:dyDescent="0.35">
      <c r="A31" s="11" t="s">
        <v>38</v>
      </c>
      <c r="B31" s="10">
        <f>B29-B30</f>
        <v>99</v>
      </c>
      <c r="C31" s="14"/>
      <c r="D31" s="14"/>
      <c r="E31" s="14"/>
      <c r="F31" s="14"/>
      <c r="G31" s="14"/>
      <c r="H31" s="15"/>
      <c r="I31" s="13"/>
      <c r="J31" s="13"/>
      <c r="K31" s="13"/>
      <c r="L31" s="13"/>
    </row>
    <row r="32" spans="1:12" s="3" customFormat="1" ht="27" customHeight="1" x14ac:dyDescent="0.45">
      <c r="A32" s="11" t="s">
        <v>39</v>
      </c>
      <c r="B32" s="127">
        <v>1</v>
      </c>
      <c r="C32" s="250" t="s">
        <v>40</v>
      </c>
      <c r="D32" s="251"/>
      <c r="E32" s="251"/>
      <c r="F32" s="251"/>
      <c r="G32" s="251"/>
      <c r="H32" s="252"/>
      <c r="I32" s="13"/>
      <c r="J32" s="13"/>
      <c r="K32" s="13"/>
      <c r="L32" s="13"/>
    </row>
    <row r="33" spans="1:14" s="3" customFormat="1" ht="27" customHeight="1" x14ac:dyDescent="0.45">
      <c r="A33" s="11" t="s">
        <v>41</v>
      </c>
      <c r="B33" s="127">
        <v>1</v>
      </c>
      <c r="C33" s="250" t="s">
        <v>42</v>
      </c>
      <c r="D33" s="251"/>
      <c r="E33" s="251"/>
      <c r="F33" s="251"/>
      <c r="G33" s="251"/>
      <c r="H33" s="252"/>
      <c r="I33" s="13"/>
      <c r="J33" s="13"/>
      <c r="K33" s="13"/>
      <c r="L33" s="17"/>
      <c r="M33" s="17"/>
      <c r="N33" s="18"/>
    </row>
    <row r="34" spans="1:14" s="3" customFormat="1" ht="17.25" customHeight="1" x14ac:dyDescent="0.35">
      <c r="A34" s="11"/>
      <c r="B34" s="16"/>
      <c r="C34" s="19"/>
      <c r="D34" s="19"/>
      <c r="E34" s="19"/>
      <c r="F34" s="19"/>
      <c r="G34" s="19"/>
      <c r="H34" s="19"/>
      <c r="I34" s="13"/>
      <c r="J34" s="13"/>
      <c r="K34" s="13"/>
      <c r="L34" s="17"/>
      <c r="M34" s="17"/>
      <c r="N34" s="18"/>
    </row>
    <row r="35" spans="1:14" s="3" customFormat="1" ht="18" x14ac:dyDescent="0.35">
      <c r="A35" s="11" t="s">
        <v>43</v>
      </c>
      <c r="B35" s="20">
        <f>B32/B33</f>
        <v>1</v>
      </c>
      <c r="C35" s="5" t="s">
        <v>44</v>
      </c>
      <c r="D35" s="5"/>
      <c r="E35" s="5"/>
      <c r="F35" s="5"/>
      <c r="G35" s="5"/>
      <c r="H35" s="5"/>
      <c r="I35" s="13"/>
      <c r="J35" s="13"/>
      <c r="K35" s="13"/>
      <c r="L35" s="17"/>
      <c r="M35" s="17"/>
      <c r="N35" s="18"/>
    </row>
    <row r="36" spans="1:14" s="3" customFormat="1" ht="19.5" customHeight="1" x14ac:dyDescent="0.35">
      <c r="A36" s="11"/>
      <c r="B36" s="10"/>
      <c r="H36" s="5"/>
      <c r="I36" s="13"/>
      <c r="J36" s="13"/>
      <c r="K36" s="13"/>
      <c r="L36" s="17"/>
      <c r="M36" s="17"/>
      <c r="N36" s="18"/>
    </row>
    <row r="37" spans="1:14" s="3" customFormat="1" ht="27" customHeight="1" x14ac:dyDescent="0.45">
      <c r="A37" s="21" t="s">
        <v>45</v>
      </c>
      <c r="B37" s="111">
        <v>100</v>
      </c>
      <c r="C37" s="5"/>
      <c r="D37" s="253" t="s">
        <v>46</v>
      </c>
      <c r="E37" s="254"/>
      <c r="F37" s="67" t="s">
        <v>47</v>
      </c>
      <c r="G37" s="68"/>
      <c r="J37" s="13"/>
      <c r="K37" s="13"/>
      <c r="L37" s="17"/>
      <c r="M37" s="17"/>
      <c r="N37" s="18"/>
    </row>
    <row r="38" spans="1:14" s="3" customFormat="1" ht="26.25" customHeight="1" x14ac:dyDescent="0.45">
      <c r="A38" s="22" t="s">
        <v>48</v>
      </c>
      <c r="B38" s="112">
        <v>1</v>
      </c>
      <c r="C38" s="24" t="s">
        <v>49</v>
      </c>
      <c r="D38" s="25" t="s">
        <v>50</v>
      </c>
      <c r="E38" s="57" t="s">
        <v>51</v>
      </c>
      <c r="F38" s="25" t="s">
        <v>50</v>
      </c>
      <c r="G38" s="26" t="s">
        <v>51</v>
      </c>
      <c r="J38" s="13"/>
      <c r="K38" s="13"/>
      <c r="L38" s="17"/>
      <c r="M38" s="17"/>
      <c r="N38" s="18"/>
    </row>
    <row r="39" spans="1:14" s="3" customFormat="1" ht="26.25" customHeight="1" x14ac:dyDescent="0.45">
      <c r="A39" s="22" t="s">
        <v>52</v>
      </c>
      <c r="B39" s="112">
        <v>1</v>
      </c>
      <c r="C39" s="27">
        <v>1</v>
      </c>
      <c r="D39" s="113">
        <v>1222308</v>
      </c>
      <c r="E39" s="71">
        <f>IF(ISBLANK(D39),"-",$D$49/$D$46*D39)</f>
        <v>1157127.0341654597</v>
      </c>
      <c r="F39" s="113">
        <v>1689791</v>
      </c>
      <c r="G39" s="63">
        <f>IF(ISBLANK(F39),"-",$D$49/$F$46*F39)</f>
        <v>1147083.0618008035</v>
      </c>
      <c r="J39" s="13"/>
      <c r="K39" s="13"/>
      <c r="L39" s="17"/>
      <c r="M39" s="17"/>
      <c r="N39" s="18"/>
    </row>
    <row r="40" spans="1:14" s="3" customFormat="1" ht="26.25" customHeight="1" x14ac:dyDescent="0.45">
      <c r="A40" s="22" t="s">
        <v>53</v>
      </c>
      <c r="B40" s="112">
        <v>1</v>
      </c>
      <c r="C40" s="23">
        <v>2</v>
      </c>
      <c r="D40" s="114">
        <v>1222189</v>
      </c>
      <c r="E40" s="72">
        <f>IF(ISBLANK(D40),"-",$D$49/$D$46*D40)</f>
        <v>1157014.3799759545</v>
      </c>
      <c r="F40" s="114">
        <v>1739181</v>
      </c>
      <c r="G40" s="64">
        <f>IF(ISBLANK(F40),"-",$D$49/$F$46*F40)</f>
        <v>1180610.5408927989</v>
      </c>
      <c r="J40" s="13"/>
      <c r="K40" s="13"/>
      <c r="L40" s="17"/>
      <c r="M40" s="17"/>
      <c r="N40" s="18"/>
    </row>
    <row r="41" spans="1:14" ht="26.25" customHeight="1" x14ac:dyDescent="0.45">
      <c r="A41" s="22" t="s">
        <v>54</v>
      </c>
      <c r="B41" s="112">
        <v>1</v>
      </c>
      <c r="C41" s="23">
        <v>3</v>
      </c>
      <c r="D41" s="114">
        <v>1242997</v>
      </c>
      <c r="E41" s="72">
        <f>IF(ISBLANK(D41),"-",$D$49/$D$46*D41)</f>
        <v>1176712.7696837164</v>
      </c>
      <c r="F41" s="114">
        <v>1722261</v>
      </c>
      <c r="G41" s="64">
        <f>IF(ISBLANK(F41),"-",$D$49/$F$46*F41)</f>
        <v>1169124.7148908437</v>
      </c>
      <c r="L41" s="17"/>
      <c r="M41" s="17"/>
      <c r="N41" s="28"/>
    </row>
    <row r="42" spans="1:14" ht="26.25" customHeight="1" x14ac:dyDescent="0.45">
      <c r="A42" s="22" t="s">
        <v>55</v>
      </c>
      <c r="B42" s="112">
        <v>1</v>
      </c>
      <c r="C42" s="29">
        <v>4</v>
      </c>
      <c r="D42" s="115"/>
      <c r="E42" s="73" t="str">
        <f>IF(ISBLANK(D42),"-",$D$49/$D$46*D42)</f>
        <v>-</v>
      </c>
      <c r="F42" s="115"/>
      <c r="G42" s="65" t="str">
        <f>IF(ISBLANK(F42),"-",$D$49/$F$46*F42)</f>
        <v>-</v>
      </c>
      <c r="L42" s="17"/>
      <c r="M42" s="17"/>
      <c r="N42" s="28"/>
    </row>
    <row r="43" spans="1:14" ht="27" customHeight="1" x14ac:dyDescent="0.45">
      <c r="A43" s="22" t="s">
        <v>56</v>
      </c>
      <c r="B43" s="112">
        <v>1</v>
      </c>
      <c r="C43" s="30" t="s">
        <v>57</v>
      </c>
      <c r="D43" s="92">
        <f>AVERAGE(D39:D42)</f>
        <v>1229164.6666666667</v>
      </c>
      <c r="E43" s="53">
        <f>AVERAGE(E39:E42)</f>
        <v>1163618.0612750435</v>
      </c>
      <c r="F43" s="31">
        <f>AVERAGE(F39:F42)</f>
        <v>1717077.6666666667</v>
      </c>
      <c r="G43" s="32">
        <f>AVERAGE(G39:G42)</f>
        <v>1165606.105861482</v>
      </c>
    </row>
    <row r="44" spans="1:14" ht="26.25" customHeight="1" x14ac:dyDescent="0.45">
      <c r="A44" s="22" t="s">
        <v>58</v>
      </c>
      <c r="B44" s="107">
        <v>1</v>
      </c>
      <c r="C44" s="93" t="s">
        <v>59</v>
      </c>
      <c r="D44" s="117">
        <v>10.67</v>
      </c>
      <c r="E44" s="28"/>
      <c r="F44" s="116">
        <v>14.88</v>
      </c>
      <c r="G44" s="69"/>
    </row>
    <row r="45" spans="1:14" ht="26.25" customHeight="1" x14ac:dyDescent="0.45">
      <c r="A45" s="22" t="s">
        <v>60</v>
      </c>
      <c r="B45" s="107">
        <v>1</v>
      </c>
      <c r="C45" s="94" t="s">
        <v>61</v>
      </c>
      <c r="D45" s="95">
        <f>D44*$B$35</f>
        <v>10.67</v>
      </c>
      <c r="E45" s="34"/>
      <c r="F45" s="33">
        <f>F44*$B$35</f>
        <v>14.88</v>
      </c>
      <c r="G45" s="36"/>
    </row>
    <row r="46" spans="1:14" ht="19.5" customHeight="1" x14ac:dyDescent="0.35">
      <c r="A46" s="22" t="s">
        <v>62</v>
      </c>
      <c r="B46" s="91">
        <f>(B45/B44)*(B43/B42)*(B41/B40)*(B39/B38)*B37</f>
        <v>100</v>
      </c>
      <c r="C46" s="94" t="s">
        <v>63</v>
      </c>
      <c r="D46" s="96">
        <f>D45*$B$31/100</f>
        <v>10.5633</v>
      </c>
      <c r="E46" s="36"/>
      <c r="F46" s="35">
        <f>F45*$B$31/100</f>
        <v>14.731200000000001</v>
      </c>
      <c r="G46" s="36"/>
    </row>
    <row r="47" spans="1:14" ht="19.5" customHeight="1" x14ac:dyDescent="0.35">
      <c r="A47" s="255" t="s">
        <v>64</v>
      </c>
      <c r="B47" s="266"/>
      <c r="C47" s="94" t="s">
        <v>65</v>
      </c>
      <c r="D47" s="95">
        <f>D46/$B$46</f>
        <v>0.105633</v>
      </c>
      <c r="E47" s="36"/>
      <c r="F47" s="37">
        <f>F46/$B$46</f>
        <v>0.147312</v>
      </c>
      <c r="G47" s="36"/>
    </row>
    <row r="48" spans="1:14" ht="27" customHeight="1" x14ac:dyDescent="0.45">
      <c r="A48" s="257"/>
      <c r="B48" s="267"/>
      <c r="C48" s="94" t="s">
        <v>66</v>
      </c>
      <c r="D48" s="281">
        <v>0.1</v>
      </c>
      <c r="E48" s="69"/>
      <c r="F48" s="69"/>
      <c r="G48" s="69"/>
    </row>
    <row r="49" spans="1:12" ht="18" x14ac:dyDescent="0.35">
      <c r="C49" s="94" t="s">
        <v>67</v>
      </c>
      <c r="D49" s="96">
        <f>D48*$B$46</f>
        <v>10</v>
      </c>
      <c r="E49" s="36"/>
      <c r="F49" s="36"/>
      <c r="G49" s="36"/>
    </row>
    <row r="50" spans="1:12" ht="19.5" customHeight="1" x14ac:dyDescent="0.35">
      <c r="C50" s="97" t="s">
        <v>68</v>
      </c>
      <c r="D50" s="98">
        <f>D49/B35</f>
        <v>10</v>
      </c>
      <c r="E50" s="55"/>
      <c r="F50" s="55"/>
      <c r="G50" s="55"/>
    </row>
    <row r="51" spans="1:12" ht="18" x14ac:dyDescent="0.35">
      <c r="C51" s="99" t="s">
        <v>69</v>
      </c>
      <c r="D51" s="100">
        <f>AVERAGE(E39:E42,G39:G42)</f>
        <v>1164612.0835682626</v>
      </c>
      <c r="E51" s="54"/>
      <c r="F51" s="54"/>
      <c r="G51" s="54"/>
    </row>
    <row r="52" spans="1:12" ht="18" x14ac:dyDescent="0.35">
      <c r="C52" s="38" t="s">
        <v>70</v>
      </c>
      <c r="D52" s="41">
        <f>STDEV(E39:E42,G39:G42)/D51</f>
        <v>1.1154313618244359E-2</v>
      </c>
      <c r="E52" s="34"/>
      <c r="F52" s="34"/>
      <c r="G52" s="34"/>
    </row>
    <row r="53" spans="1:12" ht="19.5" customHeight="1" x14ac:dyDescent="0.35">
      <c r="C53" s="39" t="s">
        <v>15</v>
      </c>
      <c r="D53" s="42">
        <f>COUNT(E39:E42,G39:G42)</f>
        <v>6</v>
      </c>
      <c r="E53" s="34"/>
      <c r="F53" s="34"/>
      <c r="G53" s="34"/>
    </row>
    <row r="55" spans="1:12" ht="18" x14ac:dyDescent="0.35">
      <c r="A55" s="4" t="s">
        <v>1</v>
      </c>
      <c r="B55" s="43" t="s">
        <v>71</v>
      </c>
    </row>
    <row r="56" spans="1:12" ht="18" x14ac:dyDescent="0.35">
      <c r="A56" s="5" t="s">
        <v>72</v>
      </c>
      <c r="B56" s="7" t="str">
        <f>B21</f>
        <v>Each 5 mL contains Zidovudine USP 50 mg</v>
      </c>
    </row>
    <row r="57" spans="1:12" ht="26.25" customHeight="1" x14ac:dyDescent="0.45">
      <c r="A57" s="102" t="s">
        <v>73</v>
      </c>
      <c r="B57" s="119">
        <v>5</v>
      </c>
      <c r="C57" s="82" t="s">
        <v>74</v>
      </c>
      <c r="D57" s="120">
        <v>50</v>
      </c>
      <c r="E57" s="82" t="str">
        <f>B20</f>
        <v>Zidovudine</v>
      </c>
    </row>
    <row r="58" spans="1:12" ht="18" x14ac:dyDescent="0.35">
      <c r="A58" s="7" t="s">
        <v>75</v>
      </c>
      <c r="B58" s="130">
        <f>'zidovudine 1'!C39</f>
        <v>1.2056876643195564</v>
      </c>
    </row>
    <row r="59" spans="1:12" s="279" customFormat="1" ht="18" x14ac:dyDescent="0.35">
      <c r="A59" s="80" t="s">
        <v>76</v>
      </c>
      <c r="B59" s="81">
        <f>B57</f>
        <v>5</v>
      </c>
      <c r="C59" s="82" t="s">
        <v>77</v>
      </c>
      <c r="D59" s="103">
        <f>B58*B57</f>
        <v>6.0284383215977826</v>
      </c>
    </row>
    <row r="60" spans="1:12" ht="19.5" customHeight="1" x14ac:dyDescent="0.3"/>
    <row r="61" spans="1:12" s="3" customFormat="1" ht="27" customHeight="1" x14ac:dyDescent="0.45">
      <c r="A61" s="21" t="s">
        <v>78</v>
      </c>
      <c r="B61" s="111">
        <v>100</v>
      </c>
      <c r="C61" s="5"/>
      <c r="D61" s="45" t="s">
        <v>119</v>
      </c>
      <c r="E61" s="44" t="s">
        <v>80</v>
      </c>
      <c r="F61" s="44" t="s">
        <v>50</v>
      </c>
      <c r="G61" s="44" t="s">
        <v>81</v>
      </c>
      <c r="H61" s="24" t="s">
        <v>82</v>
      </c>
      <c r="L61" s="13"/>
    </row>
    <row r="62" spans="1:12" s="3" customFormat="1" ht="24" customHeight="1" x14ac:dyDescent="0.45">
      <c r="A62" s="22" t="s">
        <v>83</v>
      </c>
      <c r="B62" s="112">
        <v>1</v>
      </c>
      <c r="C62" s="262" t="s">
        <v>84</v>
      </c>
      <c r="D62" s="282">
        <v>1.3323400000000001</v>
      </c>
      <c r="E62" s="75">
        <v>1</v>
      </c>
      <c r="F62" s="121">
        <v>1261141</v>
      </c>
      <c r="G62" s="87">
        <f>IF(ISBLANK(F62),"-",(F62/$D$51*$D$48*$B$70)*$D$59/$D$62)</f>
        <v>48.997295427956992</v>
      </c>
      <c r="H62" s="84">
        <f t="shared" ref="H62:H73" si="0">IF(ISBLANK(F62),"-",G62/$D$57)</f>
        <v>0.97994590855913988</v>
      </c>
      <c r="L62" s="13"/>
    </row>
    <row r="63" spans="1:12" s="3" customFormat="1" ht="26.25" customHeight="1" x14ac:dyDescent="0.45">
      <c r="A63" s="22" t="s">
        <v>85</v>
      </c>
      <c r="B63" s="112">
        <v>1</v>
      </c>
      <c r="C63" s="263"/>
      <c r="D63" s="283"/>
      <c r="E63" s="76">
        <v>2</v>
      </c>
      <c r="F63" s="114">
        <v>1268954</v>
      </c>
      <c r="G63" s="88">
        <f>IF(ISBLANK(F63),"-",(F63/$D$51*$D$48*$B$70)*$D$59/$D$62)</f>
        <v>49.300842667463613</v>
      </c>
      <c r="H63" s="85">
        <f t="shared" si="0"/>
        <v>0.98601685334927225</v>
      </c>
      <c r="L63" s="13"/>
    </row>
    <row r="64" spans="1:12" s="3" customFormat="1" ht="24.75" customHeight="1" x14ac:dyDescent="0.45">
      <c r="A64" s="22" t="s">
        <v>86</v>
      </c>
      <c r="B64" s="112">
        <v>1</v>
      </c>
      <c r="C64" s="263"/>
      <c r="D64" s="283"/>
      <c r="E64" s="76">
        <v>3</v>
      </c>
      <c r="F64" s="114">
        <v>1275889</v>
      </c>
      <c r="G64" s="88">
        <f>IF(ISBLANK(F64),"-",(F64/$D$51*$D$48*$B$70)*$D$59/$D$62)</f>
        <v>49.570278237152408</v>
      </c>
      <c r="H64" s="85">
        <f t="shared" si="0"/>
        <v>0.9914055647430482</v>
      </c>
      <c r="L64" s="13"/>
    </row>
    <row r="65" spans="1:11" ht="27" customHeight="1" x14ac:dyDescent="0.45">
      <c r="A65" s="22" t="s">
        <v>87</v>
      </c>
      <c r="B65" s="112">
        <v>1</v>
      </c>
      <c r="C65" s="264"/>
      <c r="D65" s="284"/>
      <c r="E65" s="77">
        <v>4</v>
      </c>
      <c r="F65" s="122"/>
      <c r="G65" s="88" t="str">
        <f>IF(ISBLANK(F65),"-",(F65/$D$51*$D$48*$B$70)*$D$59/$D$62)</f>
        <v>-</v>
      </c>
      <c r="H65" s="85" t="str">
        <f t="shared" si="0"/>
        <v>-</v>
      </c>
    </row>
    <row r="66" spans="1:11" ht="24.75" customHeight="1" x14ac:dyDescent="0.45">
      <c r="A66" s="22" t="s">
        <v>88</v>
      </c>
      <c r="B66" s="112">
        <v>1</v>
      </c>
      <c r="C66" s="262" t="s">
        <v>89</v>
      </c>
      <c r="D66" s="282">
        <v>1.5058499999999999</v>
      </c>
      <c r="E66" s="46">
        <v>1</v>
      </c>
      <c r="F66" s="114">
        <v>1426232</v>
      </c>
      <c r="G66" s="87">
        <f>IF(ISBLANK(F66),"-",(F66/$D$51*$D$48*$B$70)*$D$59/$D$66)</f>
        <v>49.026624518837295</v>
      </c>
      <c r="H66" s="84">
        <f t="shared" si="0"/>
        <v>0.98053249037674595</v>
      </c>
    </row>
    <row r="67" spans="1:11" ht="23.25" customHeight="1" x14ac:dyDescent="0.45">
      <c r="A67" s="22" t="s">
        <v>90</v>
      </c>
      <c r="B67" s="112">
        <v>1</v>
      </c>
      <c r="C67" s="263"/>
      <c r="D67" s="283"/>
      <c r="E67" s="47">
        <v>2</v>
      </c>
      <c r="F67" s="114">
        <v>1454288</v>
      </c>
      <c r="G67" s="88">
        <f>IF(ISBLANK(F67),"-",(F67/$D$51*$D$48*$B$70)*$D$59/$D$66)</f>
        <v>49.99104754223076</v>
      </c>
      <c r="H67" s="85">
        <f t="shared" si="0"/>
        <v>0.9998209508446152</v>
      </c>
    </row>
    <row r="68" spans="1:11" ht="24.75" customHeight="1" x14ac:dyDescent="0.45">
      <c r="A68" s="22" t="s">
        <v>91</v>
      </c>
      <c r="B68" s="112">
        <v>1</v>
      </c>
      <c r="C68" s="263"/>
      <c r="D68" s="283"/>
      <c r="E68" s="47">
        <v>3</v>
      </c>
      <c r="F68" s="114">
        <v>1446787</v>
      </c>
      <c r="G68" s="88">
        <f>IF(ISBLANK(F68),"-",(F68/$D$51*$D$48*$B$70)*$D$59/$D$66)</f>
        <v>49.733201195692608</v>
      </c>
      <c r="H68" s="85">
        <f t="shared" si="0"/>
        <v>0.99466402391385211</v>
      </c>
    </row>
    <row r="69" spans="1:11" ht="27" customHeight="1" x14ac:dyDescent="0.45">
      <c r="A69" s="22" t="s">
        <v>92</v>
      </c>
      <c r="B69" s="112">
        <v>1</v>
      </c>
      <c r="C69" s="264"/>
      <c r="D69" s="284"/>
      <c r="E69" s="48">
        <v>4</v>
      </c>
      <c r="F69" s="122"/>
      <c r="G69" s="89" t="str">
        <f>IF(ISBLANK(F69),"-",(F69/$D$51*$D$48*$B$70)*$D$59/$D$66)</f>
        <v>-</v>
      </c>
      <c r="H69" s="86" t="str">
        <f t="shared" si="0"/>
        <v>-</v>
      </c>
    </row>
    <row r="70" spans="1:11" ht="23.25" customHeight="1" x14ac:dyDescent="0.45">
      <c r="A70" s="22" t="s">
        <v>93</v>
      </c>
      <c r="B70" s="90">
        <f>(B69/B68)*(B67/B66)*(B65/B64)*(B63/B62)*B61</f>
        <v>100</v>
      </c>
      <c r="C70" s="262" t="s">
        <v>94</v>
      </c>
      <c r="D70" s="282">
        <v>1.5988</v>
      </c>
      <c r="E70" s="46">
        <v>1</v>
      </c>
      <c r="F70" s="121">
        <v>1525100</v>
      </c>
      <c r="G70" s="87">
        <f>IF(ISBLANK(F70),"-",(F70/$D$51*$D$48*$B$70)*$D$59/$D$70)</f>
        <v>49.377342400311491</v>
      </c>
      <c r="H70" s="85">
        <f t="shared" si="0"/>
        <v>0.98754684800622983</v>
      </c>
    </row>
    <row r="71" spans="1:11" ht="22.5" customHeight="1" x14ac:dyDescent="0.5">
      <c r="A71" s="101" t="s">
        <v>120</v>
      </c>
      <c r="B71" s="285">
        <f>(D48*B70)/D57*D59</f>
        <v>1.2056876643195567</v>
      </c>
      <c r="C71" s="263"/>
      <c r="D71" s="283"/>
      <c r="E71" s="47">
        <v>2</v>
      </c>
      <c r="F71" s="114">
        <v>1525618</v>
      </c>
      <c r="G71" s="88">
        <f>IF(ISBLANK(F71),"-",(F71/$D$51*$D$48*$B$70)*$D$59/$D$70)</f>
        <v>49.394113407696828</v>
      </c>
      <c r="H71" s="85">
        <f t="shared" si="0"/>
        <v>0.98788226815393654</v>
      </c>
    </row>
    <row r="72" spans="1:11" ht="23.25" customHeight="1" x14ac:dyDescent="0.45">
      <c r="A72" s="255" t="s">
        <v>64</v>
      </c>
      <c r="B72" s="256"/>
      <c r="C72" s="263"/>
      <c r="D72" s="283"/>
      <c r="E72" s="47">
        <v>3</v>
      </c>
      <c r="F72" s="114">
        <v>1547089</v>
      </c>
      <c r="G72" s="88">
        <f>IF(ISBLANK(F72),"-",(F72/$D$51*$D$48*$B$70)*$D$59/$D$70)</f>
        <v>50.089268426172374</v>
      </c>
      <c r="H72" s="85">
        <f t="shared" si="0"/>
        <v>1.0017853685234475</v>
      </c>
    </row>
    <row r="73" spans="1:11" ht="23.25" customHeight="1" x14ac:dyDescent="0.45">
      <c r="A73" s="257"/>
      <c r="B73" s="258"/>
      <c r="C73" s="265"/>
      <c r="D73" s="284"/>
      <c r="E73" s="48">
        <v>4</v>
      </c>
      <c r="F73" s="122"/>
      <c r="G73" s="89" t="str">
        <f>IF(ISBLANK(F73),"-",(F73/$D$51*$D$48*$B$70)*$D$59/$D$70)</f>
        <v>-</v>
      </c>
      <c r="H73" s="86" t="str">
        <f t="shared" si="0"/>
        <v>-</v>
      </c>
    </row>
    <row r="74" spans="1:11" ht="26.25" customHeight="1" x14ac:dyDescent="0.45">
      <c r="A74" s="49"/>
      <c r="B74" s="49"/>
      <c r="C74" s="49"/>
      <c r="D74" s="49"/>
      <c r="E74" s="49"/>
      <c r="F74" s="50"/>
      <c r="G74" s="40" t="s">
        <v>57</v>
      </c>
      <c r="H74" s="124">
        <f>AVERAGE(H62:H73)</f>
        <v>0.98995558627447644</v>
      </c>
    </row>
    <row r="75" spans="1:11" ht="26.25" customHeight="1" x14ac:dyDescent="0.45">
      <c r="C75" s="49"/>
      <c r="D75" s="49"/>
      <c r="E75" s="49"/>
      <c r="F75" s="50"/>
      <c r="G75" s="38" t="s">
        <v>70</v>
      </c>
      <c r="H75" s="125">
        <f>STDEV(H62:H73)/H74</f>
        <v>7.7930649879577292E-3</v>
      </c>
    </row>
    <row r="76" spans="1:11" ht="27" customHeight="1" x14ac:dyDescent="0.45">
      <c r="A76" s="49"/>
      <c r="B76" s="49"/>
      <c r="C76" s="50"/>
      <c r="D76" s="51"/>
      <c r="E76" s="51"/>
      <c r="F76" s="50"/>
      <c r="G76" s="39" t="s">
        <v>15</v>
      </c>
      <c r="H76" s="126">
        <f>COUNT(H62:H73)</f>
        <v>9</v>
      </c>
    </row>
    <row r="77" spans="1:11" ht="18" x14ac:dyDescent="0.35">
      <c r="A77" s="49"/>
      <c r="B77" s="49"/>
      <c r="C77" s="50"/>
      <c r="D77" s="51"/>
      <c r="E77" s="51"/>
      <c r="F77" s="51"/>
      <c r="G77" s="51"/>
      <c r="H77" s="50"/>
      <c r="I77" s="52"/>
      <c r="J77" s="56"/>
      <c r="K77" s="70"/>
    </row>
    <row r="78" spans="1:11" ht="26.25" customHeight="1" x14ac:dyDescent="0.45">
      <c r="A78" s="9" t="s">
        <v>96</v>
      </c>
      <c r="B78" s="128" t="s">
        <v>97</v>
      </c>
      <c r="C78" s="246" t="str">
        <f>B20</f>
        <v>Zidovudine</v>
      </c>
      <c r="D78" s="246"/>
      <c r="E78" s="74" t="s">
        <v>98</v>
      </c>
      <c r="F78" s="74"/>
      <c r="G78" s="129">
        <f>H74</f>
        <v>0.98995558627447644</v>
      </c>
      <c r="H78" s="50"/>
      <c r="I78" s="52"/>
      <c r="J78" s="56"/>
      <c r="K78" s="70"/>
    </row>
    <row r="79" spans="1:11" ht="19.5" customHeight="1" x14ac:dyDescent="0.35">
      <c r="A79" s="60"/>
      <c r="B79" s="61"/>
      <c r="C79" s="62"/>
      <c r="D79" s="62"/>
      <c r="E79" s="61"/>
      <c r="F79" s="61"/>
      <c r="G79" s="61"/>
      <c r="H79" s="61"/>
    </row>
    <row r="80" spans="1:11" ht="18" x14ac:dyDescent="0.35">
      <c r="A80" s="4" t="s">
        <v>1</v>
      </c>
      <c r="B80" s="246" t="s">
        <v>99</v>
      </c>
      <c r="C80" s="246"/>
      <c r="D80" s="246"/>
      <c r="E80" s="246"/>
      <c r="F80" s="246"/>
      <c r="G80" s="246"/>
      <c r="H80" s="246"/>
    </row>
    <row r="81" spans="1:8" ht="26.25" customHeight="1" x14ac:dyDescent="0.45">
      <c r="A81" s="9" t="s">
        <v>4</v>
      </c>
      <c r="B81" s="245"/>
      <c r="C81" s="245"/>
    </row>
    <row r="82" spans="1:8" ht="26.25" customHeight="1" x14ac:dyDescent="0.5">
      <c r="A82" s="11" t="s">
        <v>35</v>
      </c>
      <c r="B82" s="268"/>
      <c r="C82" s="268"/>
    </row>
    <row r="83" spans="1:8" ht="27" customHeight="1" x14ac:dyDescent="0.45">
      <c r="A83" s="11" t="s">
        <v>5</v>
      </c>
      <c r="B83" s="107"/>
    </row>
    <row r="84" spans="1:8" ht="27" customHeight="1" x14ac:dyDescent="0.5">
      <c r="A84" s="11" t="s">
        <v>36</v>
      </c>
      <c r="B84" s="106">
        <v>0</v>
      </c>
      <c r="C84" s="247" t="s">
        <v>37</v>
      </c>
      <c r="D84" s="248"/>
      <c r="E84" s="248"/>
      <c r="F84" s="248"/>
      <c r="G84" s="248"/>
      <c r="H84" s="249"/>
    </row>
    <row r="85" spans="1:8" ht="19.5" customHeight="1" x14ac:dyDescent="0.35">
      <c r="A85" s="11" t="s">
        <v>38</v>
      </c>
      <c r="B85" s="10">
        <f>B83-B84</f>
        <v>0</v>
      </c>
      <c r="C85" s="14"/>
      <c r="D85" s="14"/>
      <c r="E85" s="14"/>
      <c r="F85" s="14"/>
      <c r="G85" s="14"/>
      <c r="H85" s="15"/>
    </row>
    <row r="86" spans="1:8" ht="27" customHeight="1" x14ac:dyDescent="0.45">
      <c r="A86" s="11" t="s">
        <v>39</v>
      </c>
      <c r="B86" s="127"/>
      <c r="C86" s="250" t="s">
        <v>40</v>
      </c>
      <c r="D86" s="251"/>
      <c r="E86" s="251"/>
      <c r="F86" s="251"/>
      <c r="G86" s="251"/>
      <c r="H86" s="252"/>
    </row>
    <row r="87" spans="1:8" ht="27" customHeight="1" x14ac:dyDescent="0.45">
      <c r="A87" s="11" t="s">
        <v>41</v>
      </c>
      <c r="B87" s="127"/>
      <c r="C87" s="250" t="s">
        <v>42</v>
      </c>
      <c r="D87" s="251"/>
      <c r="E87" s="251"/>
      <c r="F87" s="251"/>
      <c r="G87" s="251"/>
      <c r="H87" s="252"/>
    </row>
    <row r="88" spans="1:8" ht="18" x14ac:dyDescent="0.35">
      <c r="A88" s="11"/>
      <c r="B88" s="16"/>
      <c r="C88" s="19"/>
      <c r="D88" s="19"/>
      <c r="E88" s="19"/>
      <c r="F88" s="19"/>
      <c r="G88" s="19"/>
      <c r="H88" s="19"/>
    </row>
    <row r="89" spans="1:8" ht="18" x14ac:dyDescent="0.35">
      <c r="A89" s="11" t="s">
        <v>43</v>
      </c>
      <c r="B89" s="20" t="e">
        <f>B86/B87</f>
        <v>#DIV/0!</v>
      </c>
      <c r="C89" s="5" t="s">
        <v>44</v>
      </c>
    </row>
    <row r="90" spans="1:8" ht="19.5" customHeight="1" x14ac:dyDescent="0.35">
      <c r="A90" s="11"/>
      <c r="B90" s="10"/>
      <c r="C90" s="12"/>
      <c r="D90" s="12"/>
      <c r="E90" s="12"/>
      <c r="F90" s="12"/>
      <c r="G90" s="12"/>
    </row>
    <row r="91" spans="1:8" ht="27" customHeight="1" x14ac:dyDescent="0.45">
      <c r="A91" s="21" t="s">
        <v>45</v>
      </c>
      <c r="B91" s="111"/>
      <c r="D91" s="253" t="s">
        <v>46</v>
      </c>
      <c r="E91" s="269"/>
      <c r="F91" s="67" t="s">
        <v>47</v>
      </c>
      <c r="G91" s="68"/>
      <c r="H91" s="12"/>
    </row>
    <row r="92" spans="1:8" ht="26.25" customHeight="1" x14ac:dyDescent="0.45">
      <c r="A92" s="22" t="s">
        <v>48</v>
      </c>
      <c r="B92" s="112"/>
      <c r="C92" s="24" t="s">
        <v>49</v>
      </c>
      <c r="D92" s="25" t="s">
        <v>50</v>
      </c>
      <c r="E92" s="26" t="s">
        <v>51</v>
      </c>
      <c r="F92" s="25" t="s">
        <v>50</v>
      </c>
      <c r="G92" s="26" t="s">
        <v>51</v>
      </c>
      <c r="H92" s="12"/>
    </row>
    <row r="93" spans="1:8" ht="26.25" customHeight="1" x14ac:dyDescent="0.45">
      <c r="A93" s="22" t="s">
        <v>52</v>
      </c>
      <c r="B93" s="112"/>
      <c r="C93" s="27">
        <v>1</v>
      </c>
      <c r="D93" s="113"/>
      <c r="E93" s="63" t="str">
        <f>IF(ISBLANK(D93),"-",$D$103/$D$100*D93)</f>
        <v>-</v>
      </c>
      <c r="F93" s="113"/>
      <c r="G93" s="63" t="str">
        <f>IF(ISBLANK(F93),"-",$D$103/$F$100*F93)</f>
        <v>-</v>
      </c>
      <c r="H93" s="12"/>
    </row>
    <row r="94" spans="1:8" ht="26.25" customHeight="1" x14ac:dyDescent="0.45">
      <c r="A94" s="22" t="s">
        <v>53</v>
      </c>
      <c r="B94" s="112">
        <v>1</v>
      </c>
      <c r="C94" s="23">
        <v>2</v>
      </c>
      <c r="D94" s="114"/>
      <c r="E94" s="64" t="str">
        <f>IF(ISBLANK(D94),"-",$D$103/$D$100*D94)</f>
        <v>-</v>
      </c>
      <c r="F94" s="114"/>
      <c r="G94" s="64" t="str">
        <f>IF(ISBLANK(F94),"-",$D$103/$F$100*F94)</f>
        <v>-</v>
      </c>
      <c r="H94" s="12"/>
    </row>
    <row r="95" spans="1:8" ht="26.25" customHeight="1" x14ac:dyDescent="0.45">
      <c r="A95" s="22" t="s">
        <v>54</v>
      </c>
      <c r="B95" s="112">
        <v>1</v>
      </c>
      <c r="C95" s="23">
        <v>3</v>
      </c>
      <c r="D95" s="114"/>
      <c r="E95" s="64" t="str">
        <f>IF(ISBLANK(D95),"-",$D$103/$D$100*D95)</f>
        <v>-</v>
      </c>
      <c r="F95" s="114"/>
      <c r="G95" s="64" t="str">
        <f>IF(ISBLANK(F95),"-",$D$103/$F$100*F95)</f>
        <v>-</v>
      </c>
    </row>
    <row r="96" spans="1:8" ht="26.25" customHeight="1" x14ac:dyDescent="0.45">
      <c r="A96" s="22" t="s">
        <v>55</v>
      </c>
      <c r="B96" s="112">
        <v>1</v>
      </c>
      <c r="C96" s="29">
        <v>4</v>
      </c>
      <c r="D96" s="115"/>
      <c r="E96" s="65" t="str">
        <f>IF(ISBLANK(D96),"-",$D$103/$D$100*D96)</f>
        <v>-</v>
      </c>
      <c r="F96" s="115"/>
      <c r="G96" s="65" t="str">
        <f>IF(ISBLANK(F96),"-",$D$103/$F$100*F96)</f>
        <v>-</v>
      </c>
    </row>
    <row r="97" spans="1:7" ht="27" customHeight="1" x14ac:dyDescent="0.45">
      <c r="A97" s="22" t="s">
        <v>56</v>
      </c>
      <c r="B97" s="112">
        <v>1</v>
      </c>
      <c r="C97" s="30" t="s">
        <v>57</v>
      </c>
      <c r="D97" s="31" t="e">
        <f>AVERAGE(D93:D96)</f>
        <v>#DIV/0!</v>
      </c>
      <c r="E97" s="32" t="e">
        <f>AVERAGE(E93:E96)</f>
        <v>#DIV/0!</v>
      </c>
      <c r="F97" s="31" t="e">
        <f>AVERAGE(F93:F96)</f>
        <v>#DIV/0!</v>
      </c>
      <c r="G97" s="32" t="e">
        <f>AVERAGE(G93:G96)</f>
        <v>#DIV/0!</v>
      </c>
    </row>
    <row r="98" spans="1:7" ht="26.25" customHeight="1" x14ac:dyDescent="0.45">
      <c r="A98" s="22" t="s">
        <v>58</v>
      </c>
      <c r="B98" s="107">
        <v>1</v>
      </c>
      <c r="C98" s="93" t="s">
        <v>59</v>
      </c>
      <c r="D98" s="117"/>
      <c r="E98" s="28"/>
      <c r="F98" s="116">
        <v>28.53</v>
      </c>
      <c r="G98" s="69"/>
    </row>
    <row r="99" spans="1:7" ht="26.25" customHeight="1" x14ac:dyDescent="0.45">
      <c r="A99" s="22" t="s">
        <v>60</v>
      </c>
      <c r="B99" s="107">
        <v>1</v>
      </c>
      <c r="C99" s="94" t="s">
        <v>61</v>
      </c>
      <c r="D99" s="95" t="e">
        <f>D98*$B$89</f>
        <v>#DIV/0!</v>
      </c>
      <c r="E99" s="34"/>
      <c r="F99" s="33" t="e">
        <f>F98*$B$89</f>
        <v>#DIV/0!</v>
      </c>
      <c r="G99" s="36"/>
    </row>
    <row r="100" spans="1:7" ht="19.5" customHeight="1" x14ac:dyDescent="0.35">
      <c r="A100" s="22" t="s">
        <v>62</v>
      </c>
      <c r="B100" s="91" t="e">
        <f>(B99/B98)*(B97/B96)*(B95/B94)*(B93/B92)*B91</f>
        <v>#DIV/0!</v>
      </c>
      <c r="C100" s="94" t="s">
        <v>63</v>
      </c>
      <c r="D100" s="96" t="e">
        <f>D99*$B$85/100</f>
        <v>#DIV/0!</v>
      </c>
      <c r="E100" s="36"/>
      <c r="F100" s="35" t="e">
        <f>F99*$B$85/100</f>
        <v>#DIV/0!</v>
      </c>
      <c r="G100" s="36"/>
    </row>
    <row r="101" spans="1:7" ht="19.5" customHeight="1" x14ac:dyDescent="0.35">
      <c r="A101" s="255" t="s">
        <v>64</v>
      </c>
      <c r="B101" s="266"/>
      <c r="C101" s="94" t="s">
        <v>65</v>
      </c>
      <c r="D101" s="95" t="e">
        <f>D100/$B$100</f>
        <v>#DIV/0!</v>
      </c>
      <c r="E101" s="36"/>
      <c r="F101" s="37" t="e">
        <f>F100/$B$100</f>
        <v>#DIV/0!</v>
      </c>
      <c r="G101" s="36"/>
    </row>
    <row r="102" spans="1:7" ht="27" customHeight="1" x14ac:dyDescent="0.45">
      <c r="A102" s="257"/>
      <c r="B102" s="267"/>
      <c r="C102" s="94" t="s">
        <v>66</v>
      </c>
      <c r="D102" s="118"/>
      <c r="E102" s="69"/>
      <c r="F102" s="69"/>
      <c r="G102" s="69"/>
    </row>
    <row r="103" spans="1:7" ht="18" x14ac:dyDescent="0.35">
      <c r="C103" s="94" t="s">
        <v>67</v>
      </c>
      <c r="D103" s="96" t="e">
        <f>D102*$B$100</f>
        <v>#DIV/0!</v>
      </c>
      <c r="E103" s="36"/>
      <c r="F103" s="36"/>
      <c r="G103" s="36"/>
    </row>
    <row r="104" spans="1:7" ht="19.5" customHeight="1" x14ac:dyDescent="0.35">
      <c r="C104" s="97" t="s">
        <v>68</v>
      </c>
      <c r="D104" s="98" t="e">
        <f>D103/B89</f>
        <v>#DIV/0!</v>
      </c>
      <c r="E104" s="55"/>
      <c r="F104" s="55"/>
      <c r="G104" s="55"/>
    </row>
    <row r="105" spans="1:7" ht="18" x14ac:dyDescent="0.35">
      <c r="C105" s="99" t="s">
        <v>69</v>
      </c>
      <c r="D105" s="100" t="e">
        <f>AVERAGE(E93:E96,G93:G96)</f>
        <v>#DIV/0!</v>
      </c>
      <c r="E105" s="54"/>
      <c r="F105" s="54"/>
      <c r="G105" s="54"/>
    </row>
    <row r="106" spans="1:7" ht="18" x14ac:dyDescent="0.35">
      <c r="C106" s="38" t="s">
        <v>70</v>
      </c>
      <c r="D106" s="41" t="e">
        <f>STDEV(E93:E96,G93:G96)/D105</f>
        <v>#DIV/0!</v>
      </c>
      <c r="E106" s="34"/>
      <c r="F106" s="34"/>
      <c r="G106" s="34"/>
    </row>
    <row r="107" spans="1:7" ht="19.5" customHeight="1" x14ac:dyDescent="0.35">
      <c r="C107" s="39" t="s">
        <v>15</v>
      </c>
      <c r="D107" s="42">
        <f>COUNT(E93:E96,G93:G96)</f>
        <v>0</v>
      </c>
      <c r="E107" s="34"/>
      <c r="F107" s="34"/>
      <c r="G107" s="34"/>
    </row>
    <row r="109" spans="1:7" ht="18" x14ac:dyDescent="0.35">
      <c r="A109" s="4" t="s">
        <v>1</v>
      </c>
      <c r="B109" s="43" t="s">
        <v>71</v>
      </c>
    </row>
    <row r="110" spans="1:7" ht="18" x14ac:dyDescent="0.35">
      <c r="A110" s="5" t="s">
        <v>72</v>
      </c>
      <c r="B110" s="7" t="str">
        <f>B21</f>
        <v>Each 5 mL contains Zidovudine USP 50 mg</v>
      </c>
    </row>
    <row r="111" spans="1:7" ht="26.25" customHeight="1" x14ac:dyDescent="0.45">
      <c r="A111" s="102" t="s">
        <v>73</v>
      </c>
      <c r="B111" s="119"/>
      <c r="C111" s="82" t="s">
        <v>74</v>
      </c>
      <c r="D111" s="120"/>
      <c r="E111" s="82" t="str">
        <f>B20</f>
        <v>Zidovudine</v>
      </c>
    </row>
    <row r="112" spans="1:7" ht="18" x14ac:dyDescent="0.35">
      <c r="A112" s="7" t="s">
        <v>75</v>
      </c>
      <c r="B112" s="130">
        <f>B58</f>
        <v>1.2056876643195564</v>
      </c>
    </row>
    <row r="113" spans="1:8" ht="18" x14ac:dyDescent="0.35">
      <c r="A113" s="80" t="s">
        <v>76</v>
      </c>
      <c r="B113" s="81">
        <f>B111</f>
        <v>0</v>
      </c>
      <c r="C113" s="82" t="s">
        <v>77</v>
      </c>
      <c r="D113" s="103">
        <f>B112*B111</f>
        <v>0</v>
      </c>
      <c r="E113" s="83"/>
      <c r="F113" s="83"/>
      <c r="G113" s="83"/>
      <c r="H113" s="83"/>
    </row>
    <row r="114" spans="1:8" ht="19.5" customHeight="1" x14ac:dyDescent="0.3"/>
    <row r="115" spans="1:8" ht="27" customHeight="1" x14ac:dyDescent="0.45">
      <c r="A115" s="21" t="s">
        <v>78</v>
      </c>
      <c r="B115" s="111"/>
      <c r="D115" s="45" t="s">
        <v>79</v>
      </c>
      <c r="E115" s="44" t="s">
        <v>80</v>
      </c>
      <c r="F115" s="44" t="s">
        <v>50</v>
      </c>
      <c r="G115" s="44" t="s">
        <v>81</v>
      </c>
      <c r="H115" s="24" t="s">
        <v>82</v>
      </c>
    </row>
    <row r="116" spans="1:8" ht="26.25" customHeight="1" x14ac:dyDescent="0.45">
      <c r="A116" s="22" t="s">
        <v>83</v>
      </c>
      <c r="B116" s="112"/>
      <c r="C116" s="262" t="s">
        <v>84</v>
      </c>
      <c r="D116" s="259"/>
      <c r="E116" s="75">
        <v>1</v>
      </c>
      <c r="F116" s="121"/>
      <c r="G116" s="87" t="str">
        <f>IF(ISBLANK(F116),"-",(F116/$D$105*$D$102*$B$124)*$D$113/$D$116)</f>
        <v>-</v>
      </c>
      <c r="H116" s="134" t="str">
        <f t="shared" ref="H116:H127" si="1">IF(ISBLANK(F116),"-",G116/$D$111)</f>
        <v>-</v>
      </c>
    </row>
    <row r="117" spans="1:8" ht="26.25" customHeight="1" x14ac:dyDescent="0.45">
      <c r="A117" s="22" t="s">
        <v>85</v>
      </c>
      <c r="B117" s="112"/>
      <c r="C117" s="263"/>
      <c r="D117" s="260"/>
      <c r="E117" s="76">
        <v>2</v>
      </c>
      <c r="F117" s="114"/>
      <c r="G117" s="88" t="str">
        <f>IF(ISBLANK(F117),"-",(F117/$D$105*$D$102*$B$124)*$D$113/$D$116)</f>
        <v>-</v>
      </c>
      <c r="H117" s="135" t="str">
        <f t="shared" si="1"/>
        <v>-</v>
      </c>
    </row>
    <row r="118" spans="1:8" ht="26.25" customHeight="1" x14ac:dyDescent="0.45">
      <c r="A118" s="22" t="s">
        <v>86</v>
      </c>
      <c r="B118" s="112">
        <v>1</v>
      </c>
      <c r="C118" s="263"/>
      <c r="D118" s="260"/>
      <c r="E118" s="76">
        <v>3</v>
      </c>
      <c r="F118" s="114"/>
      <c r="G118" s="88" t="str">
        <f>IF(ISBLANK(F118),"-",(F118/$D$105*$D$102*$B$124)*$D$113/$D$116)</f>
        <v>-</v>
      </c>
      <c r="H118" s="135" t="str">
        <f t="shared" si="1"/>
        <v>-</v>
      </c>
    </row>
    <row r="119" spans="1:8" ht="27" customHeight="1" x14ac:dyDescent="0.45">
      <c r="A119" s="22" t="s">
        <v>87</v>
      </c>
      <c r="B119" s="112">
        <v>1</v>
      </c>
      <c r="C119" s="264"/>
      <c r="D119" s="261"/>
      <c r="E119" s="77">
        <v>4</v>
      </c>
      <c r="F119" s="122"/>
      <c r="G119" s="89" t="str">
        <f>IF(ISBLANK(F119),"-",(F119/$D$105*$D$102*$B$124)*$D$113/$D$116)</f>
        <v>-</v>
      </c>
      <c r="H119" s="136" t="str">
        <f t="shared" si="1"/>
        <v>-</v>
      </c>
    </row>
    <row r="120" spans="1:8" ht="26.25" customHeight="1" x14ac:dyDescent="0.45">
      <c r="A120" s="22" t="s">
        <v>88</v>
      </c>
      <c r="B120" s="112">
        <v>1</v>
      </c>
      <c r="C120" s="262" t="s">
        <v>89</v>
      </c>
      <c r="D120" s="259"/>
      <c r="E120" s="46">
        <v>1</v>
      </c>
      <c r="F120" s="114"/>
      <c r="G120" s="87" t="str">
        <f>IF(ISBLANK(F120),"-",(F120/$D$105*$D$102*$B$124)*$D$113/$D$120)</f>
        <v>-</v>
      </c>
      <c r="H120" s="134" t="str">
        <f t="shared" si="1"/>
        <v>-</v>
      </c>
    </row>
    <row r="121" spans="1:8" ht="26.25" customHeight="1" x14ac:dyDescent="0.45">
      <c r="A121" s="22" t="s">
        <v>90</v>
      </c>
      <c r="B121" s="112">
        <v>1</v>
      </c>
      <c r="C121" s="263"/>
      <c r="D121" s="260"/>
      <c r="E121" s="47">
        <v>2</v>
      </c>
      <c r="F121" s="114"/>
      <c r="G121" s="88" t="str">
        <f>IF(ISBLANK(F121),"-",(F121/$D$105*$D$102*$B$124)*$D$113/$D$120)</f>
        <v>-</v>
      </c>
      <c r="H121" s="135" t="str">
        <f t="shared" si="1"/>
        <v>-</v>
      </c>
    </row>
    <row r="122" spans="1:8" ht="26.25" customHeight="1" x14ac:dyDescent="0.45">
      <c r="A122" s="22" t="s">
        <v>91</v>
      </c>
      <c r="B122" s="112">
        <v>1</v>
      </c>
      <c r="C122" s="263"/>
      <c r="D122" s="260"/>
      <c r="E122" s="47">
        <v>3</v>
      </c>
      <c r="F122" s="114"/>
      <c r="G122" s="88" t="str">
        <f>IF(ISBLANK(F122),"-",(F122/$D$105*$D$102*$B$124)*$D$113/$D$120)</f>
        <v>-</v>
      </c>
      <c r="H122" s="135" t="str">
        <f t="shared" si="1"/>
        <v>-</v>
      </c>
    </row>
    <row r="123" spans="1:8" ht="27" customHeight="1" x14ac:dyDescent="0.45">
      <c r="A123" s="22" t="s">
        <v>92</v>
      </c>
      <c r="B123" s="112">
        <v>1</v>
      </c>
      <c r="C123" s="264"/>
      <c r="D123" s="261"/>
      <c r="E123" s="48">
        <v>4</v>
      </c>
      <c r="F123" s="122"/>
      <c r="G123" s="89" t="str">
        <f>IF(ISBLANK(F123),"-",(F123/$D$105*$D$102*$B$124)*$D$113/$D$120)</f>
        <v>-</v>
      </c>
      <c r="H123" s="136" t="str">
        <f t="shared" si="1"/>
        <v>-</v>
      </c>
    </row>
    <row r="124" spans="1:8" ht="26.25" customHeight="1" x14ac:dyDescent="0.45">
      <c r="A124" s="22" t="s">
        <v>93</v>
      </c>
      <c r="B124" s="90" t="e">
        <f>(B123/B122)*(B121/B120)*(B119/B118)*(B117/B116)*B115</f>
        <v>#DIV/0!</v>
      </c>
      <c r="C124" s="262" t="s">
        <v>94</v>
      </c>
      <c r="D124" s="259"/>
      <c r="E124" s="46">
        <v>1</v>
      </c>
      <c r="F124" s="121"/>
      <c r="G124" s="87" t="str">
        <f>IF(ISBLANK(F124),"-",(F124/$D$105*$D$102*$B$124)*$D$113/$D$124)</f>
        <v>-</v>
      </c>
      <c r="H124" s="134" t="str">
        <f t="shared" si="1"/>
        <v>-</v>
      </c>
    </row>
    <row r="125" spans="1:8" ht="27" customHeight="1" x14ac:dyDescent="0.5">
      <c r="A125" s="101" t="s">
        <v>95</v>
      </c>
      <c r="B125" s="123" t="e">
        <f>(D102*B124)/D111*D113</f>
        <v>#DIV/0!</v>
      </c>
      <c r="C125" s="263"/>
      <c r="D125" s="260"/>
      <c r="E125" s="47">
        <v>2</v>
      </c>
      <c r="F125" s="114"/>
      <c r="G125" s="88" t="str">
        <f>IF(ISBLANK(F125),"-",(F125/$D$105*$D$102*$B$124)*$D$113/$D$124)</f>
        <v>-</v>
      </c>
      <c r="H125" s="135" t="str">
        <f t="shared" si="1"/>
        <v>-</v>
      </c>
    </row>
    <row r="126" spans="1:8" ht="26.25" customHeight="1" x14ac:dyDescent="0.45">
      <c r="A126" s="255" t="s">
        <v>64</v>
      </c>
      <c r="B126" s="256"/>
      <c r="C126" s="263"/>
      <c r="D126" s="260"/>
      <c r="E126" s="47">
        <v>3</v>
      </c>
      <c r="F126" s="114"/>
      <c r="G126" s="88" t="str">
        <f>IF(ISBLANK(F126),"-",(F126/$D$105*$D$102*$B$124)*$D$113/$D$124)</f>
        <v>-</v>
      </c>
      <c r="H126" s="135" t="str">
        <f t="shared" si="1"/>
        <v>-</v>
      </c>
    </row>
    <row r="127" spans="1:8" ht="27" customHeight="1" x14ac:dyDescent="0.45">
      <c r="A127" s="257"/>
      <c r="B127" s="258"/>
      <c r="C127" s="265"/>
      <c r="D127" s="261"/>
      <c r="E127" s="48">
        <v>4</v>
      </c>
      <c r="F127" s="122"/>
      <c r="G127" s="89" t="str">
        <f>IF(ISBLANK(F127),"-",(F127/$D$105*$D$102*$B$124)*$D$113/$D$124)</f>
        <v>-</v>
      </c>
      <c r="H127" s="136" t="str">
        <f t="shared" si="1"/>
        <v>-</v>
      </c>
    </row>
    <row r="128" spans="1:8" ht="26.25" customHeight="1" x14ac:dyDescent="0.45">
      <c r="A128" s="49"/>
      <c r="B128" s="49"/>
      <c r="C128" s="49"/>
      <c r="D128" s="49"/>
      <c r="E128" s="49"/>
      <c r="F128" s="50"/>
      <c r="G128" s="40" t="s">
        <v>57</v>
      </c>
      <c r="H128" s="124" t="e">
        <f>AVERAGE(H116:H127)</f>
        <v>#DIV/0!</v>
      </c>
    </row>
    <row r="129" spans="1:9" ht="26.25" customHeight="1" x14ac:dyDescent="0.45">
      <c r="C129" s="49"/>
      <c r="D129" s="49"/>
      <c r="E129" s="49"/>
      <c r="F129" s="50"/>
      <c r="G129" s="38" t="s">
        <v>70</v>
      </c>
      <c r="H129" s="125" t="e">
        <f>STDEV(H116:H127)/H128</f>
        <v>#DIV/0!</v>
      </c>
    </row>
    <row r="130" spans="1:9" ht="27" customHeight="1" x14ac:dyDescent="0.45">
      <c r="A130" s="49"/>
      <c r="B130" s="49"/>
      <c r="C130" s="50"/>
      <c r="D130" s="51"/>
      <c r="E130" s="51"/>
      <c r="F130" s="50"/>
      <c r="G130" s="39" t="s">
        <v>15</v>
      </c>
      <c r="H130" s="126">
        <f>COUNT(H116:H127)</f>
        <v>0</v>
      </c>
    </row>
    <row r="131" spans="1:9" ht="18" x14ac:dyDescent="0.35">
      <c r="A131" s="49"/>
      <c r="B131" s="49"/>
      <c r="C131" s="50"/>
      <c r="D131" s="51"/>
      <c r="E131" s="51"/>
      <c r="F131" s="51"/>
      <c r="G131" s="51"/>
      <c r="H131" s="50"/>
    </row>
    <row r="132" spans="1:9" ht="26.25" customHeight="1" x14ac:dyDescent="0.45">
      <c r="A132" s="9" t="s">
        <v>96</v>
      </c>
      <c r="B132" s="128" t="s">
        <v>97</v>
      </c>
      <c r="C132" s="246" t="str">
        <f>B20</f>
        <v>Zidovudine</v>
      </c>
      <c r="D132" s="246"/>
      <c r="E132" s="74" t="s">
        <v>98</v>
      </c>
      <c r="F132" s="74"/>
      <c r="G132" s="129" t="e">
        <f>H128</f>
        <v>#DIV/0!</v>
      </c>
      <c r="H132" s="50"/>
    </row>
    <row r="133" spans="1:9" ht="19.5" customHeight="1" x14ac:dyDescent="0.35">
      <c r="A133" s="132"/>
      <c r="B133" s="61"/>
      <c r="C133" s="62"/>
      <c r="D133" s="62"/>
      <c r="E133" s="61"/>
      <c r="F133" s="61"/>
      <c r="G133" s="61"/>
      <c r="H133" s="61"/>
    </row>
    <row r="134" spans="1:9" ht="83.1" customHeight="1" x14ac:dyDescent="0.35">
      <c r="A134" s="56" t="s">
        <v>23</v>
      </c>
      <c r="B134" s="104"/>
      <c r="C134" s="104"/>
      <c r="D134" s="49"/>
      <c r="E134" s="58"/>
      <c r="F134" s="52"/>
      <c r="G134" s="78"/>
      <c r="H134" s="78"/>
      <c r="I134" s="52"/>
    </row>
    <row r="135" spans="1:9" ht="83.1" customHeight="1" x14ac:dyDescent="0.35">
      <c r="A135" s="56" t="s">
        <v>24</v>
      </c>
      <c r="B135" s="105"/>
      <c r="C135" s="105"/>
      <c r="D135" s="66"/>
      <c r="E135" s="59"/>
      <c r="F135" s="52"/>
      <c r="G135" s="79"/>
      <c r="H135" s="79"/>
      <c r="I135" s="74"/>
    </row>
    <row r="136" spans="1:9" ht="18" x14ac:dyDescent="0.35">
      <c r="A136" s="49"/>
      <c r="B136" s="50"/>
      <c r="C136" s="51"/>
      <c r="D136" s="51"/>
      <c r="E136" s="51"/>
      <c r="F136" s="51"/>
      <c r="G136" s="50"/>
      <c r="H136" s="50"/>
      <c r="I136" s="52"/>
    </row>
    <row r="137" spans="1:9" ht="18" x14ac:dyDescent="0.35">
      <c r="A137" s="49"/>
      <c r="B137" s="49"/>
      <c r="C137" s="50"/>
      <c r="D137" s="51"/>
      <c r="E137" s="51"/>
      <c r="F137" s="51"/>
      <c r="G137" s="51"/>
      <c r="H137" s="50"/>
      <c r="I137" s="52"/>
    </row>
    <row r="138" spans="1:9" ht="27" customHeight="1" x14ac:dyDescent="0.35">
      <c r="A138" s="49"/>
      <c r="B138" s="49"/>
      <c r="C138" s="50"/>
      <c r="D138" s="51"/>
      <c r="E138" s="51"/>
      <c r="F138" s="51"/>
      <c r="G138" s="51"/>
      <c r="H138" s="50"/>
      <c r="I138" s="52"/>
    </row>
    <row r="139" spans="1:9" ht="18" x14ac:dyDescent="0.35">
      <c r="A139" s="49"/>
      <c r="B139" s="49"/>
      <c r="C139" s="50"/>
      <c r="D139" s="51"/>
      <c r="E139" s="51"/>
      <c r="F139" s="51"/>
      <c r="G139" s="51"/>
      <c r="H139" s="50"/>
      <c r="I139" s="52"/>
    </row>
    <row r="140" spans="1:9" ht="27" customHeight="1" x14ac:dyDescent="0.35">
      <c r="A140" s="49"/>
      <c r="B140" s="49"/>
      <c r="C140" s="50"/>
      <c r="D140" s="51"/>
      <c r="E140" s="51"/>
      <c r="F140" s="51"/>
      <c r="G140" s="51"/>
      <c r="H140" s="50"/>
      <c r="I140" s="52"/>
    </row>
    <row r="141" spans="1:9" ht="27" customHeight="1" x14ac:dyDescent="0.35">
      <c r="A141" s="49"/>
      <c r="B141" s="49"/>
      <c r="C141" s="50"/>
      <c r="D141" s="51"/>
      <c r="E141" s="51"/>
      <c r="F141" s="51"/>
      <c r="G141" s="51"/>
      <c r="H141" s="50"/>
      <c r="I141" s="52"/>
    </row>
    <row r="142" spans="1:9" ht="18" x14ac:dyDescent="0.35">
      <c r="A142" s="49"/>
      <c r="B142" s="49"/>
      <c r="C142" s="50"/>
      <c r="D142" s="51"/>
      <c r="E142" s="51"/>
      <c r="F142" s="51"/>
      <c r="G142" s="51"/>
      <c r="H142" s="50"/>
      <c r="I142" s="52"/>
    </row>
    <row r="143" spans="1:9" ht="18" x14ac:dyDescent="0.35">
      <c r="A143" s="49"/>
      <c r="B143" s="49"/>
      <c r="C143" s="50"/>
      <c r="D143" s="51"/>
      <c r="E143" s="51"/>
      <c r="F143" s="51"/>
      <c r="G143" s="51"/>
      <c r="H143" s="50"/>
      <c r="I143" s="52"/>
    </row>
    <row r="144" spans="1:9" ht="18" x14ac:dyDescent="0.35">
      <c r="A144" s="49"/>
      <c r="B144" s="49"/>
      <c r="C144" s="50"/>
      <c r="D144" s="51"/>
      <c r="E144" s="51"/>
      <c r="F144" s="51"/>
      <c r="G144" s="51"/>
      <c r="H144" s="50"/>
      <c r="I144" s="52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topLeftCell="A27" zoomScaleSheetLayoutView="100" workbookViewId="0">
      <selection activeCell="D39" sqref="D39"/>
    </sheetView>
  </sheetViews>
  <sheetFormatPr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256" width="9" style="1" customWidth="1"/>
    <col min="257" max="257" width="21" style="1" customWidth="1"/>
    <col min="258" max="258" width="18.88671875" style="1" customWidth="1"/>
    <col min="259" max="259" width="20.109375" style="1" customWidth="1"/>
    <col min="260" max="512" width="9" style="1" customWidth="1"/>
    <col min="513" max="513" width="21" style="1" customWidth="1"/>
    <col min="514" max="514" width="18.88671875" style="1" customWidth="1"/>
    <col min="515" max="515" width="20.109375" style="1" customWidth="1"/>
    <col min="516" max="768" width="9" style="1" customWidth="1"/>
    <col min="769" max="769" width="21" style="1" customWidth="1"/>
    <col min="770" max="770" width="18.88671875" style="1" customWidth="1"/>
    <col min="771" max="771" width="20.109375" style="1" customWidth="1"/>
    <col min="772" max="1024" width="9" style="1" customWidth="1"/>
    <col min="1025" max="1025" width="21" style="1" customWidth="1"/>
    <col min="1026" max="1026" width="18.88671875" style="1" customWidth="1"/>
    <col min="1027" max="1027" width="20.109375" style="1" customWidth="1"/>
    <col min="1028" max="1280" width="9" style="1" customWidth="1"/>
    <col min="1281" max="1281" width="21" style="1" customWidth="1"/>
    <col min="1282" max="1282" width="18.88671875" style="1" customWidth="1"/>
    <col min="1283" max="1283" width="20.109375" style="1" customWidth="1"/>
    <col min="1284" max="1536" width="9" style="1" customWidth="1"/>
    <col min="1537" max="1537" width="21" style="1" customWidth="1"/>
    <col min="1538" max="1538" width="18.88671875" style="1" customWidth="1"/>
    <col min="1539" max="1539" width="20.109375" style="1" customWidth="1"/>
    <col min="1540" max="1792" width="9" style="1" customWidth="1"/>
    <col min="1793" max="1793" width="21" style="1" customWidth="1"/>
    <col min="1794" max="1794" width="18.88671875" style="1" customWidth="1"/>
    <col min="1795" max="1795" width="20.109375" style="1" customWidth="1"/>
    <col min="1796" max="2048" width="9" style="1" customWidth="1"/>
    <col min="2049" max="2049" width="21" style="1" customWidth="1"/>
    <col min="2050" max="2050" width="18.88671875" style="1" customWidth="1"/>
    <col min="2051" max="2051" width="20.109375" style="1" customWidth="1"/>
    <col min="2052" max="2304" width="9" style="1" customWidth="1"/>
    <col min="2305" max="2305" width="21" style="1" customWidth="1"/>
    <col min="2306" max="2306" width="18.88671875" style="1" customWidth="1"/>
    <col min="2307" max="2307" width="20.109375" style="1" customWidth="1"/>
    <col min="2308" max="2560" width="9" style="1" customWidth="1"/>
    <col min="2561" max="2561" width="21" style="1" customWidth="1"/>
    <col min="2562" max="2562" width="18.88671875" style="1" customWidth="1"/>
    <col min="2563" max="2563" width="20.109375" style="1" customWidth="1"/>
    <col min="2564" max="2816" width="9" style="1" customWidth="1"/>
    <col min="2817" max="2817" width="21" style="1" customWidth="1"/>
    <col min="2818" max="2818" width="18.88671875" style="1" customWidth="1"/>
    <col min="2819" max="2819" width="20.109375" style="1" customWidth="1"/>
    <col min="2820" max="3072" width="9" style="1" customWidth="1"/>
    <col min="3073" max="3073" width="21" style="1" customWidth="1"/>
    <col min="3074" max="3074" width="18.88671875" style="1" customWidth="1"/>
    <col min="3075" max="3075" width="20.109375" style="1" customWidth="1"/>
    <col min="3076" max="3328" width="9" style="1" customWidth="1"/>
    <col min="3329" max="3329" width="21" style="1" customWidth="1"/>
    <col min="3330" max="3330" width="18.88671875" style="1" customWidth="1"/>
    <col min="3331" max="3331" width="20.109375" style="1" customWidth="1"/>
    <col min="3332" max="3584" width="9" style="1" customWidth="1"/>
    <col min="3585" max="3585" width="21" style="1" customWidth="1"/>
    <col min="3586" max="3586" width="18.88671875" style="1" customWidth="1"/>
    <col min="3587" max="3587" width="20.109375" style="1" customWidth="1"/>
    <col min="3588" max="3840" width="9" style="1" customWidth="1"/>
    <col min="3841" max="3841" width="21" style="1" customWidth="1"/>
    <col min="3842" max="3842" width="18.88671875" style="1" customWidth="1"/>
    <col min="3843" max="3843" width="20.109375" style="1" customWidth="1"/>
    <col min="3844" max="4096" width="9" style="1" customWidth="1"/>
    <col min="4097" max="4097" width="21" style="1" customWidth="1"/>
    <col min="4098" max="4098" width="18.88671875" style="1" customWidth="1"/>
    <col min="4099" max="4099" width="20.109375" style="1" customWidth="1"/>
    <col min="4100" max="4352" width="9" style="1" customWidth="1"/>
    <col min="4353" max="4353" width="21" style="1" customWidth="1"/>
    <col min="4354" max="4354" width="18.88671875" style="1" customWidth="1"/>
    <col min="4355" max="4355" width="20.109375" style="1" customWidth="1"/>
    <col min="4356" max="4608" width="9" style="1" customWidth="1"/>
    <col min="4609" max="4609" width="21" style="1" customWidth="1"/>
    <col min="4610" max="4610" width="18.88671875" style="1" customWidth="1"/>
    <col min="4611" max="4611" width="20.109375" style="1" customWidth="1"/>
    <col min="4612" max="4864" width="9" style="1" customWidth="1"/>
    <col min="4865" max="4865" width="21" style="1" customWidth="1"/>
    <col min="4866" max="4866" width="18.88671875" style="1" customWidth="1"/>
    <col min="4867" max="4867" width="20.109375" style="1" customWidth="1"/>
    <col min="4868" max="5120" width="9" style="1" customWidth="1"/>
    <col min="5121" max="5121" width="21" style="1" customWidth="1"/>
    <col min="5122" max="5122" width="18.88671875" style="1" customWidth="1"/>
    <col min="5123" max="5123" width="20.109375" style="1" customWidth="1"/>
    <col min="5124" max="5376" width="9" style="1" customWidth="1"/>
    <col min="5377" max="5377" width="21" style="1" customWidth="1"/>
    <col min="5378" max="5378" width="18.88671875" style="1" customWidth="1"/>
    <col min="5379" max="5379" width="20.109375" style="1" customWidth="1"/>
    <col min="5380" max="5632" width="9" style="1" customWidth="1"/>
    <col min="5633" max="5633" width="21" style="1" customWidth="1"/>
    <col min="5634" max="5634" width="18.88671875" style="1" customWidth="1"/>
    <col min="5635" max="5635" width="20.109375" style="1" customWidth="1"/>
    <col min="5636" max="5888" width="9" style="1" customWidth="1"/>
    <col min="5889" max="5889" width="21" style="1" customWidth="1"/>
    <col min="5890" max="5890" width="18.88671875" style="1" customWidth="1"/>
    <col min="5891" max="5891" width="20.109375" style="1" customWidth="1"/>
    <col min="5892" max="6144" width="9" style="1" customWidth="1"/>
    <col min="6145" max="6145" width="21" style="1" customWidth="1"/>
    <col min="6146" max="6146" width="18.88671875" style="1" customWidth="1"/>
    <col min="6147" max="6147" width="20.109375" style="1" customWidth="1"/>
    <col min="6148" max="6400" width="9" style="1" customWidth="1"/>
    <col min="6401" max="6401" width="21" style="1" customWidth="1"/>
    <col min="6402" max="6402" width="18.88671875" style="1" customWidth="1"/>
    <col min="6403" max="6403" width="20.109375" style="1" customWidth="1"/>
    <col min="6404" max="6656" width="9" style="1" customWidth="1"/>
    <col min="6657" max="6657" width="21" style="1" customWidth="1"/>
    <col min="6658" max="6658" width="18.88671875" style="1" customWidth="1"/>
    <col min="6659" max="6659" width="20.109375" style="1" customWidth="1"/>
    <col min="6660" max="6912" width="9" style="1" customWidth="1"/>
    <col min="6913" max="6913" width="21" style="1" customWidth="1"/>
    <col min="6914" max="6914" width="18.88671875" style="1" customWidth="1"/>
    <col min="6915" max="6915" width="20.109375" style="1" customWidth="1"/>
    <col min="6916" max="7168" width="9" style="1" customWidth="1"/>
    <col min="7169" max="7169" width="21" style="1" customWidth="1"/>
    <col min="7170" max="7170" width="18.88671875" style="1" customWidth="1"/>
    <col min="7171" max="7171" width="20.109375" style="1" customWidth="1"/>
    <col min="7172" max="7424" width="9" style="1" customWidth="1"/>
    <col min="7425" max="7425" width="21" style="1" customWidth="1"/>
    <col min="7426" max="7426" width="18.88671875" style="1" customWidth="1"/>
    <col min="7427" max="7427" width="20.109375" style="1" customWidth="1"/>
    <col min="7428" max="7680" width="9" style="1" customWidth="1"/>
    <col min="7681" max="7681" width="21" style="1" customWidth="1"/>
    <col min="7682" max="7682" width="18.88671875" style="1" customWidth="1"/>
    <col min="7683" max="7683" width="20.109375" style="1" customWidth="1"/>
    <col min="7684" max="7936" width="9" style="1" customWidth="1"/>
    <col min="7937" max="7937" width="21" style="1" customWidth="1"/>
    <col min="7938" max="7938" width="18.88671875" style="1" customWidth="1"/>
    <col min="7939" max="7939" width="20.109375" style="1" customWidth="1"/>
    <col min="7940" max="8192" width="9" style="1" customWidth="1"/>
    <col min="8193" max="8193" width="21" style="1" customWidth="1"/>
    <col min="8194" max="8194" width="18.88671875" style="1" customWidth="1"/>
    <col min="8195" max="8195" width="20.109375" style="1" customWidth="1"/>
    <col min="8196" max="8448" width="9" style="1" customWidth="1"/>
    <col min="8449" max="8449" width="21" style="1" customWidth="1"/>
    <col min="8450" max="8450" width="18.88671875" style="1" customWidth="1"/>
    <col min="8451" max="8451" width="20.109375" style="1" customWidth="1"/>
    <col min="8452" max="8704" width="9" style="1" customWidth="1"/>
    <col min="8705" max="8705" width="21" style="1" customWidth="1"/>
    <col min="8706" max="8706" width="18.88671875" style="1" customWidth="1"/>
    <col min="8707" max="8707" width="20.109375" style="1" customWidth="1"/>
    <col min="8708" max="8960" width="9" style="1" customWidth="1"/>
    <col min="8961" max="8961" width="21" style="1" customWidth="1"/>
    <col min="8962" max="8962" width="18.88671875" style="1" customWidth="1"/>
    <col min="8963" max="8963" width="20.109375" style="1" customWidth="1"/>
    <col min="8964" max="9216" width="9" style="1" customWidth="1"/>
    <col min="9217" max="9217" width="21" style="1" customWidth="1"/>
    <col min="9218" max="9218" width="18.88671875" style="1" customWidth="1"/>
    <col min="9219" max="9219" width="20.109375" style="1" customWidth="1"/>
    <col min="9220" max="9472" width="9" style="1" customWidth="1"/>
    <col min="9473" max="9473" width="21" style="1" customWidth="1"/>
    <col min="9474" max="9474" width="18.88671875" style="1" customWidth="1"/>
    <col min="9475" max="9475" width="20.109375" style="1" customWidth="1"/>
    <col min="9476" max="9728" width="9" style="1" customWidth="1"/>
    <col min="9729" max="9729" width="21" style="1" customWidth="1"/>
    <col min="9730" max="9730" width="18.88671875" style="1" customWidth="1"/>
    <col min="9731" max="9731" width="20.109375" style="1" customWidth="1"/>
    <col min="9732" max="9984" width="9" style="1" customWidth="1"/>
    <col min="9985" max="9985" width="21" style="1" customWidth="1"/>
    <col min="9986" max="9986" width="18.88671875" style="1" customWidth="1"/>
    <col min="9987" max="9987" width="20.109375" style="1" customWidth="1"/>
    <col min="9988" max="10240" width="9" style="1" customWidth="1"/>
    <col min="10241" max="10241" width="21" style="1" customWidth="1"/>
    <col min="10242" max="10242" width="18.88671875" style="1" customWidth="1"/>
    <col min="10243" max="10243" width="20.109375" style="1" customWidth="1"/>
    <col min="10244" max="10496" width="9" style="1" customWidth="1"/>
    <col min="10497" max="10497" width="21" style="1" customWidth="1"/>
    <col min="10498" max="10498" width="18.88671875" style="1" customWidth="1"/>
    <col min="10499" max="10499" width="20.109375" style="1" customWidth="1"/>
    <col min="10500" max="10752" width="9" style="1" customWidth="1"/>
    <col min="10753" max="10753" width="21" style="1" customWidth="1"/>
    <col min="10754" max="10754" width="18.88671875" style="1" customWidth="1"/>
    <col min="10755" max="10755" width="20.109375" style="1" customWidth="1"/>
    <col min="10756" max="11008" width="9" style="1" customWidth="1"/>
    <col min="11009" max="11009" width="21" style="1" customWidth="1"/>
    <col min="11010" max="11010" width="18.88671875" style="1" customWidth="1"/>
    <col min="11011" max="11011" width="20.109375" style="1" customWidth="1"/>
    <col min="11012" max="11264" width="9" style="1" customWidth="1"/>
    <col min="11265" max="11265" width="21" style="1" customWidth="1"/>
    <col min="11266" max="11266" width="18.88671875" style="1" customWidth="1"/>
    <col min="11267" max="11267" width="20.109375" style="1" customWidth="1"/>
    <col min="11268" max="11520" width="9" style="1" customWidth="1"/>
    <col min="11521" max="11521" width="21" style="1" customWidth="1"/>
    <col min="11522" max="11522" width="18.88671875" style="1" customWidth="1"/>
    <col min="11523" max="11523" width="20.109375" style="1" customWidth="1"/>
    <col min="11524" max="11776" width="9" style="1" customWidth="1"/>
    <col min="11777" max="11777" width="21" style="1" customWidth="1"/>
    <col min="11778" max="11778" width="18.88671875" style="1" customWidth="1"/>
    <col min="11779" max="11779" width="20.109375" style="1" customWidth="1"/>
    <col min="11780" max="12032" width="9" style="1" customWidth="1"/>
    <col min="12033" max="12033" width="21" style="1" customWidth="1"/>
    <col min="12034" max="12034" width="18.88671875" style="1" customWidth="1"/>
    <col min="12035" max="12035" width="20.109375" style="1" customWidth="1"/>
    <col min="12036" max="12288" width="9" style="1" customWidth="1"/>
    <col min="12289" max="12289" width="21" style="1" customWidth="1"/>
    <col min="12290" max="12290" width="18.88671875" style="1" customWidth="1"/>
    <col min="12291" max="12291" width="20.109375" style="1" customWidth="1"/>
    <col min="12292" max="12544" width="9" style="1" customWidth="1"/>
    <col min="12545" max="12545" width="21" style="1" customWidth="1"/>
    <col min="12546" max="12546" width="18.88671875" style="1" customWidth="1"/>
    <col min="12547" max="12547" width="20.109375" style="1" customWidth="1"/>
    <col min="12548" max="12800" width="9" style="1" customWidth="1"/>
    <col min="12801" max="12801" width="21" style="1" customWidth="1"/>
    <col min="12802" max="12802" width="18.88671875" style="1" customWidth="1"/>
    <col min="12803" max="12803" width="20.109375" style="1" customWidth="1"/>
    <col min="12804" max="13056" width="9" style="1" customWidth="1"/>
    <col min="13057" max="13057" width="21" style="1" customWidth="1"/>
    <col min="13058" max="13058" width="18.88671875" style="1" customWidth="1"/>
    <col min="13059" max="13059" width="20.109375" style="1" customWidth="1"/>
    <col min="13060" max="13312" width="9" style="1" customWidth="1"/>
    <col min="13313" max="13313" width="21" style="1" customWidth="1"/>
    <col min="13314" max="13314" width="18.88671875" style="1" customWidth="1"/>
    <col min="13315" max="13315" width="20.109375" style="1" customWidth="1"/>
    <col min="13316" max="13568" width="9" style="1" customWidth="1"/>
    <col min="13569" max="13569" width="21" style="1" customWidth="1"/>
    <col min="13570" max="13570" width="18.88671875" style="1" customWidth="1"/>
    <col min="13571" max="13571" width="20.109375" style="1" customWidth="1"/>
    <col min="13572" max="13824" width="9" style="1" customWidth="1"/>
    <col min="13825" max="13825" width="21" style="1" customWidth="1"/>
    <col min="13826" max="13826" width="18.88671875" style="1" customWidth="1"/>
    <col min="13827" max="13827" width="20.109375" style="1" customWidth="1"/>
    <col min="13828" max="14080" width="9" style="1" customWidth="1"/>
    <col min="14081" max="14081" width="21" style="1" customWidth="1"/>
    <col min="14082" max="14082" width="18.88671875" style="1" customWidth="1"/>
    <col min="14083" max="14083" width="20.109375" style="1" customWidth="1"/>
    <col min="14084" max="14336" width="9" style="1" customWidth="1"/>
    <col min="14337" max="14337" width="21" style="1" customWidth="1"/>
    <col min="14338" max="14338" width="18.88671875" style="1" customWidth="1"/>
    <col min="14339" max="14339" width="20.109375" style="1" customWidth="1"/>
    <col min="14340" max="14592" width="9" style="1" customWidth="1"/>
    <col min="14593" max="14593" width="21" style="1" customWidth="1"/>
    <col min="14594" max="14594" width="18.88671875" style="1" customWidth="1"/>
    <col min="14595" max="14595" width="20.109375" style="1" customWidth="1"/>
    <col min="14596" max="14848" width="9" style="1" customWidth="1"/>
    <col min="14849" max="14849" width="21" style="1" customWidth="1"/>
    <col min="14850" max="14850" width="18.88671875" style="1" customWidth="1"/>
    <col min="14851" max="14851" width="20.109375" style="1" customWidth="1"/>
    <col min="14852" max="15104" width="9" style="1" customWidth="1"/>
    <col min="15105" max="15105" width="21" style="1" customWidth="1"/>
    <col min="15106" max="15106" width="18.88671875" style="1" customWidth="1"/>
    <col min="15107" max="15107" width="20.109375" style="1" customWidth="1"/>
    <col min="15108" max="15360" width="9" style="1" customWidth="1"/>
    <col min="15361" max="15361" width="21" style="1" customWidth="1"/>
    <col min="15362" max="15362" width="18.88671875" style="1" customWidth="1"/>
    <col min="15363" max="15363" width="20.109375" style="1" customWidth="1"/>
    <col min="15364" max="15616" width="9" style="1" customWidth="1"/>
    <col min="15617" max="15617" width="21" style="1" customWidth="1"/>
    <col min="15618" max="15618" width="18.88671875" style="1" customWidth="1"/>
    <col min="15619" max="15619" width="20.109375" style="1" customWidth="1"/>
    <col min="15620" max="15872" width="9" style="1" customWidth="1"/>
    <col min="15873" max="15873" width="21" style="1" customWidth="1"/>
    <col min="15874" max="15874" width="18.88671875" style="1" customWidth="1"/>
    <col min="15875" max="15875" width="20.109375" style="1" customWidth="1"/>
    <col min="15876" max="16128" width="9" style="1" customWidth="1"/>
    <col min="16129" max="16129" width="21" style="1" customWidth="1"/>
    <col min="16130" max="16130" width="18.88671875" style="1" customWidth="1"/>
    <col min="16131" max="16131" width="20.109375" style="1" customWidth="1"/>
    <col min="16132" max="16132" width="9" style="1" customWidth="1"/>
  </cols>
  <sheetData>
    <row r="1" spans="1:7" ht="12.75" customHeight="1" x14ac:dyDescent="0.3">
      <c r="A1" s="272" t="s">
        <v>25</v>
      </c>
      <c r="B1" s="272"/>
      <c r="C1" s="272"/>
      <c r="D1" s="272"/>
      <c r="E1" s="272"/>
      <c r="F1" s="272"/>
      <c r="G1" s="189"/>
    </row>
    <row r="2" spans="1:7" ht="12.75" customHeight="1" x14ac:dyDescent="0.3">
      <c r="A2" s="272"/>
      <c r="B2" s="272"/>
      <c r="C2" s="272"/>
      <c r="D2" s="272"/>
      <c r="E2" s="272"/>
      <c r="F2" s="272"/>
      <c r="G2" s="189"/>
    </row>
    <row r="3" spans="1:7" ht="12.75" customHeight="1" x14ac:dyDescent="0.3">
      <c r="A3" s="272"/>
      <c r="B3" s="272"/>
      <c r="C3" s="272"/>
      <c r="D3" s="272"/>
      <c r="E3" s="272"/>
      <c r="F3" s="272"/>
      <c r="G3" s="189"/>
    </row>
    <row r="4" spans="1:7" ht="12.75" customHeight="1" x14ac:dyDescent="0.3">
      <c r="A4" s="272"/>
      <c r="B4" s="272"/>
      <c r="C4" s="272"/>
      <c r="D4" s="272"/>
      <c r="E4" s="272"/>
      <c r="F4" s="272"/>
      <c r="G4" s="189"/>
    </row>
    <row r="5" spans="1:7" ht="12.75" customHeight="1" x14ac:dyDescent="0.3">
      <c r="A5" s="272"/>
      <c r="B5" s="272"/>
      <c r="C5" s="272"/>
      <c r="D5" s="272"/>
      <c r="E5" s="272"/>
      <c r="F5" s="272"/>
      <c r="G5" s="189"/>
    </row>
    <row r="6" spans="1:7" ht="12.75" customHeight="1" x14ac:dyDescent="0.3">
      <c r="A6" s="272"/>
      <c r="B6" s="272"/>
      <c r="C6" s="272"/>
      <c r="D6" s="272"/>
      <c r="E6" s="272"/>
      <c r="F6" s="272"/>
      <c r="G6" s="189"/>
    </row>
    <row r="7" spans="1:7" ht="12.75" customHeight="1" x14ac:dyDescent="0.3">
      <c r="A7" s="272"/>
      <c r="B7" s="272"/>
      <c r="C7" s="272"/>
      <c r="D7" s="272"/>
      <c r="E7" s="272"/>
      <c r="F7" s="272"/>
      <c r="G7" s="189"/>
    </row>
    <row r="8" spans="1:7" ht="15" customHeight="1" x14ac:dyDescent="0.3">
      <c r="A8" s="271" t="s">
        <v>26</v>
      </c>
      <c r="B8" s="271"/>
      <c r="C8" s="271"/>
      <c r="D8" s="271"/>
      <c r="E8" s="271"/>
      <c r="F8" s="271"/>
      <c r="G8" s="190"/>
    </row>
    <row r="9" spans="1:7" ht="12.75" customHeight="1" x14ac:dyDescent="0.3">
      <c r="A9" s="271"/>
      <c r="B9" s="271"/>
      <c r="C9" s="271"/>
      <c r="D9" s="271"/>
      <c r="E9" s="271"/>
      <c r="F9" s="271"/>
      <c r="G9" s="190"/>
    </row>
    <row r="10" spans="1:7" ht="12.75" customHeight="1" x14ac:dyDescent="0.3">
      <c r="A10" s="271"/>
      <c r="B10" s="271"/>
      <c r="C10" s="271"/>
      <c r="D10" s="271"/>
      <c r="E10" s="271"/>
      <c r="F10" s="271"/>
      <c r="G10" s="190"/>
    </row>
    <row r="11" spans="1:7" ht="12.75" customHeight="1" x14ac:dyDescent="0.3">
      <c r="A11" s="271"/>
      <c r="B11" s="271"/>
      <c r="C11" s="271"/>
      <c r="D11" s="271"/>
      <c r="E11" s="271"/>
      <c r="F11" s="271"/>
      <c r="G11" s="190"/>
    </row>
    <row r="12" spans="1:7" ht="12.75" customHeight="1" x14ac:dyDescent="0.3">
      <c r="A12" s="271"/>
      <c r="B12" s="271"/>
      <c r="C12" s="271"/>
      <c r="D12" s="271"/>
      <c r="E12" s="271"/>
      <c r="F12" s="271"/>
      <c r="G12" s="190"/>
    </row>
    <row r="13" spans="1:7" ht="12.75" customHeight="1" x14ac:dyDescent="0.3">
      <c r="A13" s="271"/>
      <c r="B13" s="271"/>
      <c r="C13" s="271"/>
      <c r="D13" s="271"/>
      <c r="E13" s="271"/>
      <c r="F13" s="271"/>
      <c r="G13" s="190"/>
    </row>
    <row r="14" spans="1:7" ht="12.75" customHeight="1" x14ac:dyDescent="0.3">
      <c r="A14" s="271"/>
      <c r="B14" s="271"/>
      <c r="C14" s="271"/>
      <c r="D14" s="271"/>
      <c r="E14" s="271"/>
      <c r="F14" s="271"/>
      <c r="G14" s="190"/>
    </row>
    <row r="15" spans="1:7" ht="13.5" customHeight="1" x14ac:dyDescent="0.3"/>
    <row r="16" spans="1:7" ht="19.5" customHeight="1" x14ac:dyDescent="0.35">
      <c r="A16" s="242" t="s">
        <v>27</v>
      </c>
      <c r="B16" s="243"/>
      <c r="C16" s="243"/>
      <c r="D16" s="243"/>
      <c r="E16" s="243"/>
      <c r="F16" s="244"/>
    </row>
    <row r="17" spans="1:13" ht="18.75" customHeight="1" x14ac:dyDescent="0.3">
      <c r="A17" s="270" t="s">
        <v>100</v>
      </c>
      <c r="B17" s="270"/>
      <c r="C17" s="270"/>
      <c r="D17" s="270"/>
      <c r="E17" s="270"/>
      <c r="F17" s="270"/>
    </row>
    <row r="18" spans="1:13" x14ac:dyDescent="0.3">
      <c r="B18" s="1" t="e">
        <f>[1]Relative!B13</f>
        <v>#REF!</v>
      </c>
    </row>
    <row r="20" spans="1:13" ht="16.5" customHeight="1" x14ac:dyDescent="0.3">
      <c r="A20" s="137" t="s">
        <v>29</v>
      </c>
      <c r="B20" s="191" t="s">
        <v>116</v>
      </c>
    </row>
    <row r="21" spans="1:13" ht="16.5" customHeight="1" x14ac:dyDescent="0.3">
      <c r="A21" s="137" t="s">
        <v>30</v>
      </c>
      <c r="B21" s="191" t="s">
        <v>110</v>
      </c>
    </row>
    <row r="22" spans="1:13" ht="16.5" customHeight="1" x14ac:dyDescent="0.3">
      <c r="A22" s="137" t="s">
        <v>31</v>
      </c>
      <c r="B22" s="191" t="s">
        <v>117</v>
      </c>
    </row>
    <row r="23" spans="1:13" ht="16.5" customHeight="1" x14ac:dyDescent="0.3">
      <c r="A23" s="137" t="s">
        <v>32</v>
      </c>
      <c r="B23" s="191" t="s">
        <v>118</v>
      </c>
    </row>
    <row r="24" spans="1:13" ht="16.5" customHeight="1" x14ac:dyDescent="0.3">
      <c r="A24" s="137" t="s">
        <v>33</v>
      </c>
      <c r="B24" s="192" t="s">
        <v>107</v>
      </c>
    </row>
    <row r="25" spans="1:13" ht="16.5" customHeight="1" x14ac:dyDescent="0.3">
      <c r="A25" s="137" t="s">
        <v>34</v>
      </c>
      <c r="B25" s="192" t="s">
        <v>108</v>
      </c>
    </row>
    <row r="27" spans="1:13" ht="13.5" customHeight="1" x14ac:dyDescent="0.3"/>
    <row r="28" spans="1:13" ht="31.2" x14ac:dyDescent="0.3">
      <c r="B28" s="139" t="s">
        <v>101</v>
      </c>
      <c r="C28" s="140" t="s">
        <v>102</v>
      </c>
      <c r="D28" s="140" t="s">
        <v>103</v>
      </c>
      <c r="E28" s="141"/>
      <c r="F28" s="141"/>
      <c r="G28" s="141"/>
      <c r="H28" s="142"/>
      <c r="I28" s="141"/>
      <c r="J28" s="141"/>
      <c r="K28" s="141"/>
      <c r="L28" s="143"/>
      <c r="M28" s="143"/>
    </row>
    <row r="29" spans="1:13" ht="16.5" customHeight="1" x14ac:dyDescent="0.3">
      <c r="B29" s="144">
        <v>21.523240000000001</v>
      </c>
      <c r="C29" s="145">
        <v>46.077809999999999</v>
      </c>
      <c r="D29" s="145">
        <v>51.128219999999999</v>
      </c>
      <c r="E29" s="146"/>
      <c r="F29" s="146"/>
      <c r="G29" s="146"/>
      <c r="H29" s="142"/>
      <c r="I29" s="146"/>
      <c r="J29" s="146"/>
      <c r="K29" s="146"/>
      <c r="L29" s="143"/>
      <c r="M29" s="143"/>
    </row>
    <row r="30" spans="1:13" ht="15.75" customHeight="1" x14ac:dyDescent="0.3">
      <c r="B30" s="147"/>
      <c r="C30" s="145">
        <v>46.07779</v>
      </c>
      <c r="D30" s="145">
        <v>51.128360000000001</v>
      </c>
      <c r="E30" s="146"/>
      <c r="F30" s="146"/>
      <c r="G30" s="146"/>
      <c r="H30" s="142"/>
      <c r="I30" s="146"/>
      <c r="J30" s="146"/>
      <c r="K30" s="146"/>
      <c r="L30" s="143"/>
      <c r="M30" s="143"/>
    </row>
    <row r="31" spans="1:13" ht="16.5" customHeight="1" x14ac:dyDescent="0.3">
      <c r="B31" s="147"/>
      <c r="C31" s="148">
        <v>46.077750000000002</v>
      </c>
      <c r="D31" s="148">
        <v>51.12847</v>
      </c>
      <c r="E31" s="146"/>
      <c r="F31" s="146"/>
      <c r="G31" s="146"/>
      <c r="H31" s="142"/>
      <c r="I31" s="146"/>
      <c r="J31" s="146"/>
      <c r="K31" s="146"/>
      <c r="L31" s="143"/>
      <c r="M31" s="143"/>
    </row>
    <row r="32" spans="1:13" ht="16.5" customHeight="1" x14ac:dyDescent="0.3">
      <c r="B32" s="147"/>
      <c r="C32" s="149"/>
      <c r="D32" s="150"/>
      <c r="E32" s="146"/>
      <c r="F32" s="146"/>
      <c r="G32" s="146"/>
      <c r="H32" s="142"/>
      <c r="I32" s="146"/>
      <c r="J32" s="146"/>
      <c r="K32" s="146"/>
      <c r="L32" s="143"/>
      <c r="M32" s="143"/>
    </row>
    <row r="33" spans="1:13" ht="17.25" customHeight="1" x14ac:dyDescent="0.3">
      <c r="B33" s="280">
        <f>AVERAGE(B29:B32)</f>
        <v>21.523240000000001</v>
      </c>
      <c r="C33" s="280">
        <f>AVERAGE(C29:C32)</f>
        <v>46.077783333333336</v>
      </c>
      <c r="D33" s="280">
        <f>AVERAGE(D29:D32)</f>
        <v>51.128350000000005</v>
      </c>
      <c r="E33" s="151"/>
      <c r="F33" s="151"/>
      <c r="G33" s="151"/>
      <c r="H33" s="142"/>
      <c r="I33" s="151"/>
      <c r="J33" s="151"/>
      <c r="K33" s="151"/>
      <c r="L33" s="143"/>
      <c r="M33" s="143"/>
    </row>
    <row r="34" spans="1:13" ht="16.5" customHeight="1" x14ac:dyDescent="0.3">
      <c r="B34" s="152"/>
      <c r="C34" s="152"/>
      <c r="D34" s="152"/>
      <c r="E34" s="142"/>
      <c r="F34" s="142"/>
      <c r="G34" s="142"/>
      <c r="H34" s="142"/>
      <c r="I34" s="142"/>
      <c r="J34" s="142"/>
      <c r="K34" s="142"/>
      <c r="L34" s="143"/>
      <c r="M34" s="143"/>
    </row>
    <row r="35" spans="1:13" ht="16.5" customHeight="1" x14ac:dyDescent="0.3">
      <c r="B35" s="153" t="s">
        <v>104</v>
      </c>
      <c r="C35" s="154">
        <f>C33-B33</f>
        <v>24.554543333333335</v>
      </c>
      <c r="D35" s="152"/>
      <c r="E35" s="142"/>
      <c r="F35" s="155"/>
      <c r="G35" s="142"/>
      <c r="H35" s="142"/>
      <c r="I35" s="142"/>
      <c r="J35" s="155"/>
      <c r="K35" s="142"/>
      <c r="L35" s="143"/>
      <c r="M35" s="143"/>
    </row>
    <row r="36" spans="1:13" ht="16.5" customHeight="1" x14ac:dyDescent="0.3">
      <c r="B36" s="152"/>
      <c r="C36" s="156"/>
      <c r="D36" s="152"/>
      <c r="E36" s="142"/>
      <c r="F36" s="155"/>
      <c r="G36" s="142"/>
      <c r="H36" s="142"/>
      <c r="I36" s="142"/>
      <c r="J36" s="155"/>
      <c r="K36" s="142"/>
      <c r="L36" s="143"/>
      <c r="M36" s="143"/>
    </row>
    <row r="37" spans="1:13" ht="16.5" customHeight="1" x14ac:dyDescent="0.3">
      <c r="B37" s="153" t="s">
        <v>105</v>
      </c>
      <c r="C37" s="154">
        <f>D33-B33</f>
        <v>29.605110000000003</v>
      </c>
      <c r="D37" s="152"/>
      <c r="E37" s="142"/>
      <c r="F37" s="155"/>
      <c r="G37" s="142"/>
      <c r="H37" s="142"/>
      <c r="I37" s="142"/>
      <c r="J37" s="155"/>
      <c r="K37" s="142"/>
      <c r="L37" s="143"/>
      <c r="M37" s="143"/>
    </row>
    <row r="38" spans="1:13" ht="16.5" customHeight="1" x14ac:dyDescent="0.3">
      <c r="B38" s="152"/>
      <c r="C38" s="156"/>
      <c r="D38" s="152"/>
      <c r="E38" s="142"/>
      <c r="F38" s="157"/>
      <c r="G38" s="158"/>
      <c r="H38" s="158"/>
      <c r="I38" s="158"/>
      <c r="J38" s="157"/>
      <c r="K38" s="142"/>
      <c r="L38" s="143"/>
      <c r="M38" s="143"/>
    </row>
    <row r="39" spans="1:13" ht="32.25" customHeight="1" x14ac:dyDescent="0.3">
      <c r="B39" s="159" t="s">
        <v>106</v>
      </c>
      <c r="C39" s="160">
        <f>C37/C35</f>
        <v>1.2056876643195564</v>
      </c>
      <c r="D39" s="152"/>
      <c r="E39" s="161"/>
      <c r="F39" s="162"/>
      <c r="G39" s="158"/>
      <c r="H39" s="158"/>
      <c r="I39" s="163"/>
      <c r="J39" s="162"/>
      <c r="K39" s="142"/>
      <c r="L39" s="143"/>
      <c r="M39" s="143"/>
    </row>
    <row r="40" spans="1:13" ht="14.25" customHeight="1" x14ac:dyDescent="0.3">
      <c r="A40" s="164"/>
      <c r="B40" s="165"/>
      <c r="C40" s="166"/>
      <c r="D40" s="167"/>
      <c r="E40" s="166"/>
      <c r="G40" s="168"/>
      <c r="H40" s="168"/>
      <c r="I40" s="169"/>
      <c r="J40" s="170"/>
    </row>
    <row r="41" spans="1:13" ht="16.5" customHeight="1" x14ac:dyDescent="0.3">
      <c r="A41" s="138"/>
      <c r="B41" s="171" t="s">
        <v>20</v>
      </c>
      <c r="C41" s="171"/>
      <c r="D41" s="172" t="s">
        <v>21</v>
      </c>
      <c r="E41" s="173"/>
      <c r="F41" s="172" t="s">
        <v>22</v>
      </c>
      <c r="G41" s="168"/>
      <c r="H41" s="168"/>
      <c r="I41" s="169"/>
      <c r="J41" s="170"/>
    </row>
    <row r="42" spans="1:13" ht="59.25" customHeight="1" x14ac:dyDescent="0.3">
      <c r="A42" s="174" t="s">
        <v>23</v>
      </c>
      <c r="B42" s="175"/>
      <c r="C42" s="176"/>
      <c r="D42" s="175"/>
      <c r="E42" s="177"/>
      <c r="F42" s="178"/>
      <c r="G42" s="168"/>
      <c r="H42" s="168"/>
      <c r="I42" s="169"/>
      <c r="J42" s="170"/>
    </row>
    <row r="43" spans="1:13" ht="59.25" customHeight="1" x14ac:dyDescent="0.3">
      <c r="A43" s="174" t="s">
        <v>24</v>
      </c>
      <c r="B43" s="179"/>
      <c r="C43" s="180"/>
      <c r="D43" s="179"/>
      <c r="E43" s="177"/>
      <c r="F43" s="181"/>
      <c r="G43" s="182"/>
      <c r="H43" s="182"/>
      <c r="I43" s="183"/>
    </row>
    <row r="44" spans="1:13" ht="13.5" customHeight="1" x14ac:dyDescent="0.3">
      <c r="A44" s="182"/>
      <c r="B44" s="182"/>
      <c r="C44" s="182"/>
      <c r="D44" s="183"/>
      <c r="F44" s="182"/>
      <c r="G44" s="182"/>
      <c r="H44" s="182"/>
      <c r="I44" s="183"/>
    </row>
    <row r="45" spans="1:13" ht="13.5" customHeight="1" x14ac:dyDescent="0.3">
      <c r="A45" s="182"/>
      <c r="B45" s="182"/>
      <c r="C45" s="182"/>
      <c r="D45" s="183"/>
      <c r="F45" s="182"/>
      <c r="G45" s="182"/>
      <c r="H45" s="182"/>
      <c r="I45" s="183"/>
    </row>
    <row r="47" spans="1:13" ht="13.5" customHeight="1" x14ac:dyDescent="0.3">
      <c r="A47" s="184"/>
      <c r="B47" s="184"/>
      <c r="C47" s="184"/>
      <c r="F47" s="184"/>
      <c r="G47" s="184"/>
      <c r="H47" s="184"/>
    </row>
    <row r="48" spans="1:13" ht="13.5" customHeight="1" x14ac:dyDescent="0.3">
      <c r="A48" s="185"/>
      <c r="B48" s="185"/>
      <c r="C48" s="185"/>
      <c r="F48" s="185"/>
      <c r="G48" s="185"/>
      <c r="H48" s="185"/>
    </row>
    <row r="49" spans="1:8" x14ac:dyDescent="0.3">
      <c r="B49" s="186"/>
      <c r="C49" s="186"/>
      <c r="G49" s="186"/>
      <c r="H49" s="186"/>
    </row>
    <row r="50" spans="1:8" x14ac:dyDescent="0.3">
      <c r="A50" s="187"/>
      <c r="F50" s="187"/>
    </row>
    <row r="51" spans="1:8" x14ac:dyDescent="0.3">
      <c r="C51" s="188"/>
    </row>
    <row r="52" spans="1:8" x14ac:dyDescent="0.3">
      <c r="C52" s="188"/>
    </row>
    <row r="57" spans="1:8" ht="13.5" customHeight="1" x14ac:dyDescent="0.3">
      <c r="C57" s="182"/>
    </row>
    <row r="250" spans="1:1" x14ac:dyDescent="0.3">
      <c r="A250" s="1">
        <v>0</v>
      </c>
    </row>
  </sheetData>
  <sheetProtection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(2)</vt:lpstr>
      <vt:lpstr>Zidovudine</vt:lpstr>
      <vt:lpstr>zidovudine 1</vt:lpstr>
      <vt:lpstr>Zidovudine!Print_Area</vt:lpstr>
      <vt:lpstr>'zidovudine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2016-12-20T08:36:40Z</cp:lastPrinted>
  <dcterms:created xsi:type="dcterms:W3CDTF">2005-07-05T10:19:27Z</dcterms:created>
  <dcterms:modified xsi:type="dcterms:W3CDTF">2017-03-27T10:56:29Z</dcterms:modified>
</cp:coreProperties>
</file>