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30" yWindow="405" windowWidth="19800" windowHeight="9645" activeTab="3"/>
  </bookViews>
  <sheets>
    <sheet name="SST" sheetId="3" r:id="rId1"/>
    <sheet name="RD" sheetId="2" r:id="rId2"/>
    <sheet name="sulfamethoxazole 1" sheetId="4" r:id="rId3"/>
    <sheet name="trimethoprim" sheetId="5" r:id="rId4"/>
  </sheets>
  <definedNames>
    <definedName name="_xlnm.Print_Area" localSheetId="2">'sulfamethoxazole 1'!$A$1:$H$81</definedName>
    <definedName name="_xlnm.Print_Area" localSheetId="3">trimethoprim!$A$1:$H$81</definedName>
  </definedNames>
  <calcPr calcId="145621"/>
  <fileRecoveryPr repairLoad="1"/>
</workbook>
</file>

<file path=xl/calcChain.xml><?xml version="1.0" encoding="utf-8"?>
<calcChain xmlns="http://schemas.openxmlformats.org/spreadsheetml/2006/main">
  <c r="B57" i="5" l="1"/>
  <c r="B57" i="4"/>
  <c r="C77" i="5"/>
  <c r="H72" i="5"/>
  <c r="G72" i="5"/>
  <c r="G71" i="5"/>
  <c r="H71" i="5" s="1"/>
  <c r="G70" i="5"/>
  <c r="H70" i="5" s="1"/>
  <c r="G69" i="5"/>
  <c r="H69" i="5" s="1"/>
  <c r="B69" i="5"/>
  <c r="H68" i="5"/>
  <c r="G68" i="5"/>
  <c r="H64" i="5"/>
  <c r="G64" i="5"/>
  <c r="B58" i="5"/>
  <c r="D58" i="5"/>
  <c r="E56" i="5"/>
  <c r="B55" i="5"/>
  <c r="B45" i="5"/>
  <c r="D48" i="5" s="1"/>
  <c r="F44" i="5"/>
  <c r="F45" i="5" s="1"/>
  <c r="F46" i="5" s="1"/>
  <c r="F42" i="5"/>
  <c r="D42" i="5"/>
  <c r="G41" i="5"/>
  <c r="E41" i="5"/>
  <c r="B34" i="5"/>
  <c r="D44" i="5" s="1"/>
  <c r="D45" i="5" s="1"/>
  <c r="D46" i="5" s="1"/>
  <c r="B30" i="5"/>
  <c r="C77" i="4"/>
  <c r="H72" i="4"/>
  <c r="G72" i="4"/>
  <c r="B69" i="4"/>
  <c r="H68" i="4"/>
  <c r="G68" i="4"/>
  <c r="H64" i="4"/>
  <c r="G64" i="4"/>
  <c r="B58" i="4"/>
  <c r="D58" i="4"/>
  <c r="E56" i="4"/>
  <c r="B55" i="4"/>
  <c r="B45" i="4"/>
  <c r="D48" i="4" s="1"/>
  <c r="F44" i="4"/>
  <c r="F45" i="4" s="1"/>
  <c r="F46" i="4" s="1"/>
  <c r="F42" i="4"/>
  <c r="D42" i="4"/>
  <c r="G41" i="4"/>
  <c r="E41" i="4"/>
  <c r="B34" i="4"/>
  <c r="D44" i="4" s="1"/>
  <c r="D45" i="4" s="1"/>
  <c r="D46" i="4" s="1"/>
  <c r="B30" i="4"/>
  <c r="B53" i="3"/>
  <c r="E51" i="3"/>
  <c r="D51" i="3"/>
  <c r="C51" i="3"/>
  <c r="B51" i="3"/>
  <c r="B52" i="3" s="1"/>
  <c r="B42" i="3"/>
  <c r="B32" i="3"/>
  <c r="E30" i="3"/>
  <c r="D30" i="3"/>
  <c r="C30" i="3"/>
  <c r="B30" i="3"/>
  <c r="B31" i="3" s="1"/>
  <c r="B21" i="3"/>
  <c r="D33" i="2"/>
  <c r="C33" i="2"/>
  <c r="C35" i="2" s="1"/>
  <c r="B33" i="2"/>
  <c r="C37" i="2" s="1"/>
  <c r="B70" i="5" l="1"/>
  <c r="G40" i="5"/>
  <c r="G38" i="5"/>
  <c r="D49" i="5"/>
  <c r="E40" i="5"/>
  <c r="E38" i="5"/>
  <c r="G39" i="5"/>
  <c r="E39" i="5"/>
  <c r="G39" i="4"/>
  <c r="G40" i="4"/>
  <c r="G38" i="4"/>
  <c r="G42" i="4" s="1"/>
  <c r="D49" i="4"/>
  <c r="E40" i="4"/>
  <c r="E38" i="4"/>
  <c r="E39" i="4"/>
  <c r="B70" i="4"/>
  <c r="C39" i="2"/>
  <c r="G42" i="5" l="1"/>
  <c r="D52" i="5"/>
  <c r="D50" i="5"/>
  <c r="E42" i="5"/>
  <c r="D52" i="4"/>
  <c r="D50" i="4"/>
  <c r="E42" i="4"/>
  <c r="G66" i="5" l="1"/>
  <c r="H66" i="5" s="1"/>
  <c r="G67" i="5"/>
  <c r="H67" i="5" s="1"/>
  <c r="G65" i="5"/>
  <c r="H65" i="5" s="1"/>
  <c r="G63" i="5"/>
  <c r="H63" i="5" s="1"/>
  <c r="G61" i="5"/>
  <c r="H61" i="5" s="1"/>
  <c r="G62" i="5"/>
  <c r="H62" i="5" s="1"/>
  <c r="D51" i="5"/>
  <c r="G71" i="4"/>
  <c r="H71" i="4" s="1"/>
  <c r="G66" i="4"/>
  <c r="H66" i="4" s="1"/>
  <c r="G62" i="4"/>
  <c r="H62" i="4" s="1"/>
  <c r="G69" i="4"/>
  <c r="H69" i="4" s="1"/>
  <c r="D51" i="4"/>
  <c r="G70" i="4"/>
  <c r="H70" i="4" s="1"/>
  <c r="G67" i="4"/>
  <c r="H67" i="4" s="1"/>
  <c r="G65" i="4"/>
  <c r="H65" i="4" s="1"/>
  <c r="G63" i="4"/>
  <c r="H63" i="4" s="1"/>
  <c r="G61" i="4"/>
  <c r="H61" i="4" s="1"/>
  <c r="H73" i="5" l="1"/>
  <c r="H75" i="5"/>
  <c r="H73" i="4"/>
  <c r="H75" i="4"/>
  <c r="G77" i="5" l="1"/>
  <c r="H74" i="5"/>
  <c r="G77" i="4"/>
  <c r="H74" i="4"/>
</calcChain>
</file>

<file path=xl/sharedStrings.xml><?xml version="1.0" encoding="utf-8"?>
<sst xmlns="http://schemas.openxmlformats.org/spreadsheetml/2006/main" count="266" uniqueCount="118">
  <si>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</si>
  <si>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</si>
  <si>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</si>
  <si>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</si>
  <si>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LECOTRIM PAEDIATRIC SUSPENSION</t>
  </si>
  <si>
    <t>NDQB201705381</t>
  </si>
  <si>
    <t>Sample Name:</t>
  </si>
  <si>
    <t>Trimethoprim BP 40mg, Sulphamethoxazole BP 200mg</t>
  </si>
  <si>
    <t>Laboratory Ref No:</t>
  </si>
  <si>
    <t xml:space="preserve">Each 5ml contains trimethoprim BP 40 mg, sulphamethoxazole BP 200 mg
each 5ml contains trimethoprim BP 40mg, sulphamethoxazole BP 200 mg
</t>
  </si>
  <si>
    <t>Active Ingredient:</t>
  </si>
  <si>
    <t>2017-05-10 06:43:36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</si>
  <si>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</si>
  <si>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</si>
  <si>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</si>
  <si>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</si>
  <si>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</si>
  <si>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</si>
  <si>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</si>
  <si>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</si>
  <si>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Name</t>
  </si>
  <si>
    <t>Date</t>
  </si>
  <si>
    <t>Signature</t>
  </si>
  <si>
    <t>Analysed by:</t>
  </si>
  <si>
    <t>Reviewed By:</t>
  </si>
  <si>
    <t>HPLC System Suitability Report</t>
  </si>
  <si>
    <t>Analysis Data</t>
  </si>
  <si>
    <t>Assay</t>
  </si>
  <si>
    <t>Sample(s)</t>
  </si>
  <si>
    <t>Reference Substance:</t>
  </si>
  <si>
    <t>Sulfamethoxazole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</si>
  <si>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</si>
  <si>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</si>
  <si>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</si>
  <si>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</si>
  <si>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</si>
  <si>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</si>
  <si>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</si>
  <si>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</si>
  <si>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</si>
  <si>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</si>
  <si>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</si>
  <si>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</si>
  <si>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</si>
  <si>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</si>
  <si>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</si>
  <si>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Trimethoprim</t>
  </si>
  <si>
    <t>Analysis Report</t>
  </si>
  <si>
    <t xml:space="preserve"> Sulphamethoxazole BP 200mg</t>
  </si>
  <si>
    <t>2017-05-10 06:35:40</t>
  </si>
  <si>
    <t>Code:</t>
  </si>
  <si>
    <t>S12 6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</si>
  <si>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</si>
  <si>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</si>
  <si>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</si>
  <si>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</si>
  <si>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</si>
  <si>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</si>
  <si>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</si>
  <si>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</si>
  <si>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</si>
  <si>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</si>
  <si>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</si>
  <si>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</si>
  <si>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</si>
  <si>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</si>
  <si>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</si>
  <si>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</si>
  <si>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</si>
  <si>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</si>
  <si>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</si>
  <si>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</si>
  <si>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</si>
  <si>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</si>
  <si>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</si>
  <si>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</si>
  <si>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</si>
  <si>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</si>
  <si>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</si>
  <si>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</si>
  <si>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</si>
  <si>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</si>
  <si>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</si>
  <si>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</si>
  <si>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</si>
  <si>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</si>
  <si>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</si>
  <si>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</si>
  <si>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</si>
  <si>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</si>
  <si>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</si>
  <si>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</si>
  <si>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</si>
  <si>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</si>
  <si>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</si>
  <si>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</si>
  <si>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</si>
  <si>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</si>
  <si>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</si>
  <si>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</si>
  <si>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</si>
  <si>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</si>
  <si>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</si>
  <si>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</si>
  <si>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</si>
  <si>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</si>
  <si>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</si>
  <si>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</si>
  <si>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</si>
  <si>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</si>
  <si>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</si>
  <si>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</si>
  <si>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</si>
  <si>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</si>
  <si>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</si>
  <si>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Trimethoprim BP 40mg</t>
  </si>
  <si>
    <t>TRIMETHOPRIM</t>
  </si>
  <si>
    <t>T7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</si>
</sst>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000000"/>
    <numFmt numFmtId="166" formatCode="0.0000"/>
    <numFmt numFmtId="167" formatCode="0.000"/>
    <numFmt numFmtId="168" formatCode="[$-409]d/mmm/yy;@"/>
    <numFmt numFmtId="169" formatCode="0.0%"/>
    <numFmt numFmtId="170" formatCode="dd\-mmm\-yy"/>
    <numFmt numFmtId="171" formatCode="0.0000\ &quot;mg&quot;"/>
    <numFmt numFmtId="172" formatCode="0.0\ &quot;mL&quot;"/>
    <numFmt numFmtId="173" formatCode="0.0\ &quot;mg&quot;"/>
    <numFmt numFmtId="174" formatCode="0.0000\ &quot;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b/>
      <i/>
      <sz val="14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0"/>
      <color rgb="FF000000"/>
      <name val="Arial"/>
    </font>
    <font>
      <b/>
      <u/>
      <sz val="12"/>
      <color rgb="FF000000"/>
      <name val="Book Antiqua"/>
    </font>
    <font>
      <sz val="11"/>
      <color rgb="FF000000"/>
      <name val="Book Antiqua"/>
    </font>
    <font>
      <b/>
      <u/>
      <sz val="16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1" fillId="2" borderId="0"/>
    <xf numFmtId="0" fontId="11" fillId="2" borderId="0"/>
  </cellStyleXfs>
  <cellXfs count="391">
    <xf numFmtId="0" fontId="0" fillId="2" borderId="0" xfId="0" applyFill="1"/>
    <xf numFmtId="0" fontId="1" fillId="2" borderId="0" xfId="0" applyFont="1" applyFill="1"/>
    <xf numFmtId="0" fontId="4" fillId="2" borderId="0" xfId="0" applyFont="1" applyFill="1" applyAlignment="1">
      <alignment horizontal="right"/>
    </xf>
    <xf numFmtId="0" fontId="5" fillId="2" borderId="0" xfId="0" applyFont="1" applyFill="1"/>
    <xf numFmtId="2" fontId="4" fillId="2" borderId="1" xfId="0" applyNumberFormat="1" applyFont="1" applyFill="1" applyBorder="1" applyAlignment="1">
      <alignment horizontal="center" wrapText="1"/>
    </xf>
    <xf numFmtId="2" fontId="4" fillId="2" borderId="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0" fillId="2" borderId="0" xfId="0" applyFill="1"/>
    <xf numFmtId="164" fontId="5" fillId="3" borderId="6" xfId="0" applyNumberFormat="1" applyFont="1" applyFill="1" applyBorder="1" applyAlignment="1" applyProtection="1">
      <alignment horizontal="center"/>
      <protection locked="0"/>
    </xf>
    <xf numFmtId="164" fontId="5" fillId="3" borderId="7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164" fontId="5" fillId="3" borderId="9" xfId="0" applyNumberFormat="1" applyFont="1" applyFill="1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center"/>
    </xf>
    <xf numFmtId="164" fontId="5" fillId="2" borderId="10" xfId="0" applyNumberFormat="1" applyFont="1" applyFill="1" applyBorder="1" applyAlignment="1">
      <alignment horizontal="center"/>
    </xf>
    <xf numFmtId="165" fontId="4" fillId="4" borderId="6" xfId="0" applyNumberFormat="1" applyFont="1" applyFill="1" applyBorder="1" applyAlignment="1">
      <alignment horizontal="center"/>
    </xf>
    <xf numFmtId="165" fontId="1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165" fontId="5" fillId="2" borderId="6" xfId="0" applyNumberFormat="1" applyFont="1" applyFill="1" applyBorder="1" applyAlignment="1">
      <alignment horizontal="center"/>
    </xf>
    <xf numFmtId="165" fontId="6" fillId="2" borderId="0" xfId="0" applyNumberFormat="1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165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5" fillId="2" borderId="6" xfId="0" applyNumberFormat="1" applyFont="1" applyFill="1" applyBorder="1" applyAlignment="1">
      <alignment horizontal="center" wrapText="1"/>
    </xf>
    <xf numFmtId="166" fontId="4" fillId="4" borderId="3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wrapText="1"/>
    </xf>
    <xf numFmtId="166" fontId="1" fillId="2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wrapText="1"/>
    </xf>
    <xf numFmtId="0" fontId="6" fillId="2" borderId="11" xfId="0" applyFont="1" applyFill="1" applyBorder="1"/>
    <xf numFmtId="0" fontId="6" fillId="2" borderId="0" xfId="0" applyFont="1" applyFill="1" applyAlignment="1">
      <alignment horizontal="center"/>
    </xf>
    <xf numFmtId="0" fontId="6" fillId="2" borderId="0" xfId="0" applyFont="1" applyFill="1"/>
    <xf numFmtId="10" fontId="6" fillId="2" borderId="11" xfId="0" applyNumberFormat="1" applyFont="1" applyFill="1" applyBorder="1"/>
    <xf numFmtId="2" fontId="6" fillId="2" borderId="0" xfId="0" applyNumberFormat="1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0" fontId="0" fillId="2" borderId="0" xfId="0" applyFill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12" xfId="0" applyFont="1" applyFill="1" applyBorder="1"/>
    <xf numFmtId="0" fontId="5" fillId="2" borderId="0" xfId="0" applyFont="1" applyFill="1"/>
    <xf numFmtId="0" fontId="5" fillId="2" borderId="0" xfId="0" applyFont="1" applyFill="1"/>
    <xf numFmtId="0" fontId="5" fillId="2" borderId="12" xfId="0" applyFont="1" applyFill="1" applyBorder="1"/>
    <xf numFmtId="0" fontId="4" fillId="2" borderId="13" xfId="0" applyFont="1" applyFill="1" applyBorder="1"/>
    <xf numFmtId="0" fontId="4" fillId="2" borderId="0" xfId="0" applyFont="1" applyFill="1"/>
    <xf numFmtId="0" fontId="5" fillId="2" borderId="13" xfId="0" applyFont="1" applyFill="1" applyBorder="1"/>
    <xf numFmtId="2" fontId="6" fillId="2" borderId="0" xfId="0" applyNumberFormat="1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7" fontId="6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7" fontId="0" fillId="2" borderId="0" xfId="0" applyNumberFormat="1" applyFill="1"/>
    <xf numFmtId="0" fontId="0" fillId="2" borderId="0" xfId="0" applyFill="1" applyAlignment="1">
      <alignment horizontal="right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5" fillId="2" borderId="0" xfId="0" applyFont="1" applyFill="1" applyProtection="1">
      <protection locked="0"/>
    </xf>
    <xf numFmtId="168" fontId="5" fillId="2" borderId="0" xfId="0" applyNumberFormat="1" applyFont="1" applyFill="1" applyProtection="1">
      <protection locked="0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" fillId="2" borderId="0" xfId="1" applyFont="1" applyFill="1"/>
    <xf numFmtId="0" fontId="6" fillId="2" borderId="0" xfId="1" applyFont="1" applyFill="1"/>
    <xf numFmtId="0" fontId="6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12" fillId="2" borderId="0" xfId="1" applyFont="1" applyFill="1"/>
    <xf numFmtId="0" fontId="12" fillId="2" borderId="0" xfId="1" applyFont="1" applyFill="1" applyAlignment="1">
      <alignment horizontal="left"/>
    </xf>
    <xf numFmtId="0" fontId="4" fillId="2" borderId="0" xfId="1" applyFont="1" applyFill="1" applyAlignment="1">
      <alignment horizontal="left"/>
    </xf>
    <xf numFmtId="0" fontId="4" fillId="2" borderId="0" xfId="1" applyFont="1" applyFill="1" applyAlignment="1">
      <alignment horizontal="center"/>
    </xf>
    <xf numFmtId="0" fontId="5" fillId="2" borderId="0" xfId="1" applyFont="1" applyFill="1"/>
    <xf numFmtId="0" fontId="4" fillId="2" borderId="0" xfId="1" applyFont="1" applyFill="1"/>
    <xf numFmtId="2" fontId="4" fillId="2" borderId="0" xfId="1" applyNumberFormat="1" applyFont="1" applyFill="1" applyAlignment="1">
      <alignment horizontal="center"/>
    </xf>
    <xf numFmtId="164" fontId="4" fillId="2" borderId="0" xfId="1" applyNumberFormat="1" applyFont="1" applyFill="1" applyAlignment="1">
      <alignment horizontal="center"/>
    </xf>
    <xf numFmtId="0" fontId="4" fillId="2" borderId="14" xfId="1" applyFont="1" applyFill="1" applyBorder="1" applyAlignment="1">
      <alignment horizontal="center"/>
    </xf>
    <xf numFmtId="0" fontId="4" fillId="2" borderId="15" xfId="1" applyFont="1" applyFill="1" applyBorder="1" applyAlignment="1">
      <alignment horizontal="center"/>
    </xf>
    <xf numFmtId="0" fontId="5" fillId="2" borderId="16" xfId="1" applyFont="1" applyFill="1" applyBorder="1" applyAlignment="1">
      <alignment horizontal="center"/>
    </xf>
    <xf numFmtId="0" fontId="13" fillId="3" borderId="16" xfId="1" applyFont="1" applyFill="1" applyBorder="1" applyAlignment="1" applyProtection="1">
      <alignment horizontal="center"/>
      <protection locked="0"/>
    </xf>
    <xf numFmtId="2" fontId="13" fillId="3" borderId="16" xfId="1" applyNumberFormat="1" applyFont="1" applyFill="1" applyBorder="1" applyAlignment="1" applyProtection="1">
      <alignment horizontal="center"/>
      <protection locked="0"/>
    </xf>
    <xf numFmtId="2" fontId="13" fillId="3" borderId="17" xfId="1" applyNumberFormat="1" applyFont="1" applyFill="1" applyBorder="1" applyAlignment="1" applyProtection="1">
      <alignment horizontal="center"/>
      <protection locked="0"/>
    </xf>
    <xf numFmtId="0" fontId="13" fillId="3" borderId="18" xfId="1" applyFont="1" applyFill="1" applyBorder="1" applyAlignment="1" applyProtection="1">
      <alignment horizontal="center"/>
      <protection locked="0"/>
    </xf>
    <xf numFmtId="2" fontId="13" fillId="3" borderId="18" xfId="1" applyNumberFormat="1" applyFont="1" applyFill="1" applyBorder="1" applyAlignment="1" applyProtection="1">
      <alignment horizontal="center"/>
      <protection locked="0"/>
    </xf>
    <xf numFmtId="0" fontId="5" fillId="2" borderId="17" xfId="1" applyFont="1" applyFill="1" applyBorder="1"/>
    <xf numFmtId="1" fontId="4" fillId="5" borderId="15" xfId="1" applyNumberFormat="1" applyFont="1" applyFill="1" applyBorder="1" applyAlignment="1">
      <alignment horizontal="center"/>
    </xf>
    <xf numFmtId="1" fontId="4" fillId="5" borderId="14" xfId="1" applyNumberFormat="1" applyFont="1" applyFill="1" applyBorder="1" applyAlignment="1">
      <alignment horizontal="center"/>
    </xf>
    <xf numFmtId="2" fontId="4" fillId="5" borderId="14" xfId="1" applyNumberFormat="1" applyFont="1" applyFill="1" applyBorder="1" applyAlignment="1">
      <alignment horizontal="center"/>
    </xf>
    <xf numFmtId="0" fontId="5" fillId="2" borderId="16" xfId="1" applyFont="1" applyFill="1" applyBorder="1"/>
    <xf numFmtId="10" fontId="4" fillId="4" borderId="14" xfId="1" applyNumberFormat="1" applyFont="1" applyFill="1" applyBorder="1" applyAlignment="1">
      <alignment horizontal="center"/>
    </xf>
    <xf numFmtId="169" fontId="4" fillId="2" borderId="0" xfId="1" applyNumberFormat="1" applyFont="1" applyFill="1" applyAlignment="1">
      <alignment horizontal="center"/>
    </xf>
    <xf numFmtId="0" fontId="5" fillId="2" borderId="19" xfId="1" applyFont="1" applyFill="1" applyBorder="1"/>
    <xf numFmtId="0" fontId="5" fillId="2" borderId="18" xfId="1" applyFont="1" applyFill="1" applyBorder="1"/>
    <xf numFmtId="0" fontId="4" fillId="5" borderId="14" xfId="1" applyFont="1" applyFill="1" applyBorder="1" applyAlignment="1">
      <alignment horizontal="center"/>
    </xf>
    <xf numFmtId="0" fontId="4" fillId="2" borderId="12" xfId="1" applyFont="1" applyFill="1" applyBorder="1" applyAlignment="1">
      <alignment horizontal="center"/>
    </xf>
    <xf numFmtId="0" fontId="5" fillId="2" borderId="12" xfId="1" applyFont="1" applyFill="1" applyBorder="1"/>
    <xf numFmtId="0" fontId="5" fillId="2" borderId="20" xfId="1" applyFont="1" applyFill="1" applyBorder="1"/>
    <xf numFmtId="0" fontId="5" fillId="2" borderId="0" xfId="1" applyFont="1" applyFill="1" applyAlignment="1" applyProtection="1">
      <alignment horizontal="left"/>
      <protection locked="0"/>
    </xf>
    <xf numFmtId="0" fontId="5" fillId="2" borderId="0" xfId="1" applyFont="1" applyFill="1" applyProtection="1">
      <protection locked="0"/>
    </xf>
    <xf numFmtId="0" fontId="6" fillId="2" borderId="11" xfId="1" applyFont="1" applyFill="1" applyBorder="1"/>
    <xf numFmtId="0" fontId="6" fillId="2" borderId="0" xfId="1" applyFont="1" applyFill="1" applyAlignment="1">
      <alignment horizontal="center"/>
    </xf>
    <xf numFmtId="10" fontId="6" fillId="2" borderId="11" xfId="1" applyNumberFormat="1" applyFont="1" applyFill="1" applyBorder="1"/>
    <xf numFmtId="0" fontId="11" fillId="2" borderId="0" xfId="1" applyFill="1"/>
    <xf numFmtId="0" fontId="1" fillId="2" borderId="4" xfId="1" applyFont="1" applyFill="1" applyBorder="1" applyAlignment="1">
      <alignment horizontal="center"/>
    </xf>
    <xf numFmtId="0" fontId="1" fillId="2" borderId="4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6" fillId="2" borderId="12" xfId="1" applyFont="1" applyFill="1" applyBorder="1"/>
    <xf numFmtId="0" fontId="1" fillId="2" borderId="13" xfId="1" applyFont="1" applyFill="1" applyBorder="1"/>
    <xf numFmtId="0" fontId="6" fillId="2" borderId="13" xfId="1" applyFont="1" applyFill="1" applyBorder="1"/>
    <xf numFmtId="0" fontId="7" fillId="2" borderId="0" xfId="1" applyFont="1" applyFill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14" fillId="2" borderId="4" xfId="1" applyFont="1" applyFill="1" applyBorder="1" applyAlignment="1">
      <alignment horizontal="center" vertical="center"/>
    </xf>
    <xf numFmtId="0" fontId="15" fillId="2" borderId="0" xfId="1" applyFont="1" applyFill="1"/>
    <xf numFmtId="0" fontId="16" fillId="3" borderId="0" xfId="1" applyFont="1" applyFill="1" applyAlignment="1" applyProtection="1">
      <alignment horizontal="left"/>
      <protection locked="0"/>
    </xf>
    <xf numFmtId="0" fontId="17" fillId="3" borderId="0" xfId="1" applyFont="1" applyFill="1" applyAlignment="1" applyProtection="1">
      <alignment horizontal="left"/>
      <protection locked="0"/>
    </xf>
    <xf numFmtId="0" fontId="17" fillId="2" borderId="0" xfId="1" applyFont="1" applyFill="1" applyProtection="1">
      <protection locked="0"/>
    </xf>
    <xf numFmtId="0" fontId="17" fillId="2" borderId="0" xfId="1" applyFont="1" applyFill="1"/>
    <xf numFmtId="0" fontId="17" fillId="3" borderId="0" xfId="1" applyFont="1" applyFill="1" applyAlignment="1" applyProtection="1">
      <alignment horizontal="left"/>
      <protection locked="0"/>
    </xf>
    <xf numFmtId="170" fontId="17" fillId="3" borderId="0" xfId="1" applyNumberFormat="1" applyFont="1" applyFill="1" applyAlignment="1" applyProtection="1">
      <alignment horizontal="left"/>
      <protection locked="0"/>
    </xf>
    <xf numFmtId="170" fontId="18" fillId="2" borderId="0" xfId="1" applyNumberFormat="1" applyFont="1" applyFill="1" applyAlignment="1">
      <alignment horizontal="left"/>
    </xf>
    <xf numFmtId="0" fontId="3" fillId="2" borderId="0" xfId="1" applyFont="1" applyFill="1"/>
    <xf numFmtId="0" fontId="15" fillId="2" borderId="0" xfId="1" applyFont="1" applyFill="1" applyAlignment="1">
      <alignment horizontal="right"/>
    </xf>
    <xf numFmtId="0" fontId="18" fillId="2" borderId="0" xfId="1" applyFont="1" applyFill="1" applyAlignment="1">
      <alignment horizontal="right"/>
    </xf>
    <xf numFmtId="0" fontId="16" fillId="3" borderId="0" xfId="1" applyFont="1" applyFill="1" applyAlignment="1" applyProtection="1">
      <alignment horizontal="center"/>
      <protection locked="0"/>
    </xf>
    <xf numFmtId="0" fontId="17" fillId="3" borderId="0" xfId="1" applyFont="1" applyFill="1" applyAlignment="1" applyProtection="1">
      <alignment horizontal="center"/>
      <protection locked="0"/>
    </xf>
    <xf numFmtId="0" fontId="2" fillId="2" borderId="1" xfId="1" applyFont="1" applyFill="1" applyBorder="1" applyAlignment="1">
      <alignment horizontal="justify" vertical="center" wrapText="1"/>
    </xf>
    <xf numFmtId="0" fontId="2" fillId="2" borderId="2" xfId="1" applyFont="1" applyFill="1" applyBorder="1" applyAlignment="1">
      <alignment horizontal="justify" vertical="center" wrapText="1"/>
    </xf>
    <xf numFmtId="0" fontId="2" fillId="2" borderId="3" xfId="1" applyFont="1" applyFill="1" applyBorder="1" applyAlignment="1">
      <alignment horizontal="justify" vertical="center" wrapText="1"/>
    </xf>
    <xf numFmtId="0" fontId="19" fillId="2" borderId="0" xfId="1" applyFont="1" applyFill="1" applyAlignment="1">
      <alignment vertical="center" wrapText="1"/>
    </xf>
    <xf numFmtId="0" fontId="15" fillId="2" borderId="0" xfId="1" applyFont="1" applyFill="1" applyAlignment="1">
      <alignment horizontal="center"/>
    </xf>
    <xf numFmtId="0" fontId="20" fillId="2" borderId="0" xfId="1" applyFont="1" applyFill="1"/>
    <xf numFmtId="0" fontId="21" fillId="2" borderId="0" xfId="1" applyFont="1" applyFill="1"/>
    <xf numFmtId="2" fontId="16" fillId="3" borderId="0" xfId="1" applyNumberFormat="1" applyFont="1" applyFill="1" applyAlignment="1" applyProtection="1">
      <alignment horizontal="center"/>
      <protection locked="0"/>
    </xf>
    <xf numFmtId="0" fontId="2" fillId="2" borderId="1" xfId="1" applyFont="1" applyFill="1" applyBorder="1" applyAlignment="1">
      <alignment horizontal="left" vertical="center" wrapText="1"/>
    </xf>
    <xf numFmtId="0" fontId="2" fillId="2" borderId="2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0" fontId="15" fillId="2" borderId="0" xfId="1" applyFont="1" applyFill="1" applyAlignment="1">
      <alignment vertical="center" wrapText="1"/>
    </xf>
    <xf numFmtId="0" fontId="22" fillId="2" borderId="0" xfId="1" applyFont="1" applyFill="1"/>
    <xf numFmtId="2" fontId="15" fillId="2" borderId="0" xfId="1" applyNumberFormat="1" applyFont="1" applyFill="1" applyAlignment="1">
      <alignment horizontal="center"/>
    </xf>
    <xf numFmtId="0" fontId="2" fillId="2" borderId="0" xfId="1" applyFont="1" applyFill="1" applyAlignment="1">
      <alignment horizontal="left" vertical="center" wrapText="1"/>
    </xf>
    <xf numFmtId="171" fontId="15" fillId="2" borderId="0" xfId="1" applyNumberFormat="1" applyFont="1" applyFill="1" applyAlignment="1">
      <alignment horizontal="center"/>
    </xf>
    <xf numFmtId="0" fontId="18" fillId="2" borderId="0" xfId="1" applyFont="1" applyFill="1"/>
    <xf numFmtId="0" fontId="18" fillId="2" borderId="21" xfId="1" applyFont="1" applyFill="1" applyBorder="1" applyAlignment="1">
      <alignment horizontal="right"/>
    </xf>
    <xf numFmtId="0" fontId="16" fillId="3" borderId="22" xfId="1" applyFont="1" applyFill="1" applyBorder="1" applyAlignment="1" applyProtection="1">
      <alignment horizontal="center"/>
      <protection locked="0"/>
    </xf>
    <xf numFmtId="0" fontId="15" fillId="2" borderId="23" xfId="1" applyFont="1" applyFill="1" applyBorder="1" applyAlignment="1">
      <alignment horizontal="center"/>
    </xf>
    <xf numFmtId="0" fontId="15" fillId="2" borderId="24" xfId="1" applyFont="1" applyFill="1" applyBorder="1" applyAlignment="1">
      <alignment horizontal="center"/>
    </xf>
    <xf numFmtId="0" fontId="15" fillId="2" borderId="23" xfId="1" applyFont="1" applyFill="1" applyBorder="1"/>
    <xf numFmtId="0" fontId="15" fillId="2" borderId="25" xfId="1" applyFont="1" applyFill="1" applyBorder="1"/>
    <xf numFmtId="0" fontId="18" fillId="2" borderId="8" xfId="1" applyFont="1" applyFill="1" applyBorder="1" applyAlignment="1">
      <alignment horizontal="right"/>
    </xf>
    <xf numFmtId="0" fontId="16" fillId="3" borderId="10" xfId="1" applyFont="1" applyFill="1" applyBorder="1" applyAlignment="1" applyProtection="1">
      <alignment horizontal="center"/>
      <protection locked="0"/>
    </xf>
    <xf numFmtId="0" fontId="15" fillId="2" borderId="22" xfId="1" applyFont="1" applyFill="1" applyBorder="1" applyAlignment="1">
      <alignment horizontal="center"/>
    </xf>
    <xf numFmtId="0" fontId="15" fillId="2" borderId="26" xfId="1" applyFont="1" applyFill="1" applyBorder="1" applyAlignment="1">
      <alignment horizontal="center"/>
    </xf>
    <xf numFmtId="0" fontId="15" fillId="2" borderId="27" xfId="1" applyFont="1" applyFill="1" applyBorder="1" applyAlignment="1">
      <alignment horizontal="center"/>
    </xf>
    <xf numFmtId="0" fontId="15" fillId="2" borderId="28" xfId="1" applyFont="1" applyFill="1" applyBorder="1" applyAlignment="1">
      <alignment horizontal="center"/>
    </xf>
    <xf numFmtId="0" fontId="18" fillId="2" borderId="29" xfId="1" applyFont="1" applyFill="1" applyBorder="1" applyAlignment="1">
      <alignment horizontal="center"/>
    </xf>
    <xf numFmtId="0" fontId="16" fillId="3" borderId="30" xfId="1" applyFont="1" applyFill="1" applyBorder="1" applyAlignment="1" applyProtection="1">
      <alignment horizontal="center"/>
      <protection locked="0"/>
    </xf>
    <xf numFmtId="167" fontId="18" fillId="2" borderId="27" xfId="1" applyNumberFormat="1" applyFont="1" applyFill="1" applyBorder="1" applyAlignment="1">
      <alignment horizontal="center"/>
    </xf>
    <xf numFmtId="167" fontId="18" fillId="2" borderId="28" xfId="1" applyNumberFormat="1" applyFont="1" applyFill="1" applyBorder="1" applyAlignment="1">
      <alignment horizontal="center"/>
    </xf>
    <xf numFmtId="0" fontId="18" fillId="2" borderId="10" xfId="1" applyFont="1" applyFill="1" applyBorder="1" applyAlignment="1">
      <alignment horizontal="center"/>
    </xf>
    <xf numFmtId="0" fontId="16" fillId="3" borderId="8" xfId="1" applyFont="1" applyFill="1" applyBorder="1" applyAlignment="1" applyProtection="1">
      <alignment horizontal="center"/>
      <protection locked="0"/>
    </xf>
    <xf numFmtId="167" fontId="18" fillId="2" borderId="31" xfId="1" applyNumberFormat="1" applyFont="1" applyFill="1" applyBorder="1" applyAlignment="1">
      <alignment horizontal="center"/>
    </xf>
    <xf numFmtId="167" fontId="18" fillId="2" borderId="32" xfId="1" applyNumberFormat="1" applyFont="1" applyFill="1" applyBorder="1" applyAlignment="1">
      <alignment horizontal="center"/>
    </xf>
    <xf numFmtId="0" fontId="18" fillId="2" borderId="33" xfId="1" applyFont="1" applyFill="1" applyBorder="1" applyAlignment="1">
      <alignment horizontal="center"/>
    </xf>
    <xf numFmtId="0" fontId="16" fillId="3" borderId="34" xfId="1" applyFont="1" applyFill="1" applyBorder="1" applyAlignment="1" applyProtection="1">
      <alignment horizontal="center"/>
      <protection locked="0"/>
    </xf>
    <xf numFmtId="167" fontId="18" fillId="2" borderId="35" xfId="1" applyNumberFormat="1" applyFont="1" applyFill="1" applyBorder="1" applyAlignment="1">
      <alignment horizontal="center"/>
    </xf>
    <xf numFmtId="167" fontId="18" fillId="2" borderId="36" xfId="1" applyNumberFormat="1" applyFont="1" applyFill="1" applyBorder="1" applyAlignment="1">
      <alignment horizontal="center"/>
    </xf>
    <xf numFmtId="0" fontId="18" fillId="2" borderId="10" xfId="1" applyFont="1" applyFill="1" applyBorder="1" applyAlignment="1">
      <alignment horizontal="right"/>
    </xf>
    <xf numFmtId="1" fontId="15" fillId="6" borderId="37" xfId="1" applyNumberFormat="1" applyFont="1" applyFill="1" applyBorder="1" applyAlignment="1">
      <alignment horizontal="center"/>
    </xf>
    <xf numFmtId="167" fontId="15" fillId="6" borderId="38" xfId="1" applyNumberFormat="1" applyFont="1" applyFill="1" applyBorder="1" applyAlignment="1">
      <alignment horizontal="center"/>
    </xf>
    <xf numFmtId="1" fontId="15" fillId="6" borderId="39" xfId="1" applyNumberFormat="1" applyFont="1" applyFill="1" applyBorder="1" applyAlignment="1">
      <alignment horizontal="center"/>
    </xf>
    <xf numFmtId="167" fontId="15" fillId="6" borderId="40" xfId="1" applyNumberFormat="1" applyFont="1" applyFill="1" applyBorder="1" applyAlignment="1">
      <alignment horizontal="center"/>
    </xf>
    <xf numFmtId="0" fontId="18" fillId="2" borderId="41" xfId="1" applyFont="1" applyFill="1" applyBorder="1" applyAlignment="1">
      <alignment horizontal="right"/>
    </xf>
    <xf numFmtId="0" fontId="16" fillId="3" borderId="42" xfId="1" applyFont="1" applyFill="1" applyBorder="1" applyAlignment="1" applyProtection="1">
      <alignment horizontal="center"/>
      <protection locked="0"/>
    </xf>
    <xf numFmtId="0" fontId="16" fillId="3" borderId="5" xfId="1" applyFont="1" applyFill="1" applyBorder="1" applyAlignment="1" applyProtection="1">
      <alignment horizontal="center"/>
      <protection locked="0"/>
    </xf>
    <xf numFmtId="0" fontId="18" fillId="2" borderId="0" xfId="1" applyFont="1" applyFill="1" applyAlignment="1" applyProtection="1">
      <alignment horizontal="center"/>
      <protection locked="0"/>
    </xf>
    <xf numFmtId="0" fontId="18" fillId="2" borderId="26" xfId="1" applyFont="1" applyFill="1" applyBorder="1" applyAlignment="1">
      <alignment horizontal="right"/>
    </xf>
    <xf numFmtId="2" fontId="18" fillId="6" borderId="43" xfId="1" applyNumberFormat="1" applyFont="1" applyFill="1" applyBorder="1" applyAlignment="1">
      <alignment horizontal="center"/>
    </xf>
    <xf numFmtId="0" fontId="18" fillId="2" borderId="0" xfId="1" applyFont="1" applyFill="1" applyAlignment="1">
      <alignment horizontal="center"/>
    </xf>
    <xf numFmtId="2" fontId="18" fillId="6" borderId="7" xfId="1" applyNumberFormat="1" applyFont="1" applyFill="1" applyBorder="1" applyAlignment="1">
      <alignment horizontal="center"/>
    </xf>
    <xf numFmtId="2" fontId="18" fillId="2" borderId="0" xfId="1" applyNumberFormat="1" applyFont="1" applyFill="1" applyAlignment="1">
      <alignment horizontal="center"/>
    </xf>
    <xf numFmtId="2" fontId="18" fillId="7" borderId="43" xfId="1" applyNumberFormat="1" applyFont="1" applyFill="1" applyBorder="1" applyAlignment="1">
      <alignment horizontal="center"/>
    </xf>
    <xf numFmtId="2" fontId="18" fillId="7" borderId="7" xfId="1" applyNumberFormat="1" applyFont="1" applyFill="1" applyBorder="1" applyAlignment="1">
      <alignment horizontal="center"/>
    </xf>
    <xf numFmtId="0" fontId="2" fillId="2" borderId="21" xfId="1" applyFont="1" applyFill="1" applyBorder="1" applyAlignment="1">
      <alignment horizontal="left" vertical="center" wrapText="1"/>
    </xf>
    <xf numFmtId="0" fontId="2" fillId="2" borderId="4" xfId="1" applyFont="1" applyFill="1" applyBorder="1" applyAlignment="1">
      <alignment horizontal="left" vertical="center" wrapText="1"/>
    </xf>
    <xf numFmtId="2" fontId="18" fillId="6" borderId="9" xfId="1" applyNumberFormat="1" applyFont="1" applyFill="1" applyBorder="1" applyAlignment="1">
      <alignment horizontal="center"/>
    </xf>
    <xf numFmtId="0" fontId="2" fillId="2" borderId="44" xfId="1" applyFont="1" applyFill="1" applyBorder="1" applyAlignment="1">
      <alignment horizontal="left" vertical="center" wrapText="1"/>
    </xf>
    <xf numFmtId="0" fontId="2" fillId="2" borderId="11" xfId="1" applyFont="1" applyFill="1" applyBorder="1" applyAlignment="1">
      <alignment horizontal="left" vertical="center" wrapText="1"/>
    </xf>
    <xf numFmtId="0" fontId="16" fillId="3" borderId="43" xfId="1" applyFont="1" applyFill="1" applyBorder="1" applyAlignment="1" applyProtection="1">
      <alignment horizontal="center"/>
      <protection locked="0"/>
    </xf>
    <xf numFmtId="0" fontId="18" fillId="2" borderId="37" xfId="1" applyFont="1" applyFill="1" applyBorder="1" applyAlignment="1">
      <alignment horizontal="right"/>
    </xf>
    <xf numFmtId="2" fontId="18" fillId="6" borderId="28" xfId="1" applyNumberFormat="1" applyFont="1" applyFill="1" applyBorder="1" applyAlignment="1">
      <alignment horizontal="center"/>
    </xf>
    <xf numFmtId="167" fontId="15" fillId="2" borderId="0" xfId="1" applyNumberFormat="1" applyFont="1" applyFill="1" applyAlignment="1">
      <alignment horizontal="center"/>
    </xf>
    <xf numFmtId="0" fontId="18" fillId="2" borderId="5" xfId="1" applyFont="1" applyFill="1" applyBorder="1" applyAlignment="1">
      <alignment horizontal="right"/>
    </xf>
    <xf numFmtId="167" fontId="15" fillId="7" borderId="5" xfId="1" applyNumberFormat="1" applyFont="1" applyFill="1" applyBorder="1" applyAlignment="1">
      <alignment horizontal="center"/>
    </xf>
    <xf numFmtId="10" fontId="18" fillId="2" borderId="0" xfId="1" applyNumberFormat="1" applyFont="1" applyFill="1" applyAlignment="1">
      <alignment horizontal="center"/>
    </xf>
    <xf numFmtId="0" fontId="18" fillId="2" borderId="7" xfId="1" applyFont="1" applyFill="1" applyBorder="1" applyAlignment="1">
      <alignment horizontal="right"/>
    </xf>
    <xf numFmtId="10" fontId="18" fillId="6" borderId="7" xfId="1" applyNumberFormat="1" applyFont="1" applyFill="1" applyBorder="1" applyAlignment="1">
      <alignment horizontal="center"/>
    </xf>
    <xf numFmtId="0" fontId="18" fillId="2" borderId="9" xfId="1" applyFont="1" applyFill="1" applyBorder="1" applyAlignment="1">
      <alignment horizontal="right"/>
    </xf>
    <xf numFmtId="0" fontId="18" fillId="7" borderId="9" xfId="1" applyFont="1" applyFill="1" applyBorder="1" applyAlignment="1">
      <alignment horizontal="center"/>
    </xf>
    <xf numFmtId="0" fontId="15" fillId="2" borderId="0" xfId="1" applyFont="1" applyFill="1" applyAlignment="1">
      <alignment horizontal="left"/>
    </xf>
    <xf numFmtId="0" fontId="18" fillId="2" borderId="0" xfId="1" applyFont="1" applyFill="1" applyAlignment="1">
      <alignment horizontal="left"/>
    </xf>
    <xf numFmtId="172" fontId="16" fillId="3" borderId="0" xfId="1" applyNumberFormat="1" applyFont="1" applyFill="1" applyAlignment="1" applyProtection="1">
      <alignment horizontal="center"/>
      <protection locked="0"/>
    </xf>
    <xf numFmtId="173" fontId="16" fillId="3" borderId="0" xfId="1" applyNumberFormat="1" applyFont="1" applyFill="1" applyAlignment="1" applyProtection="1">
      <alignment horizontal="center"/>
      <protection locked="0"/>
    </xf>
    <xf numFmtId="166" fontId="15" fillId="2" borderId="0" xfId="1" applyNumberFormat="1" applyFont="1" applyFill="1" applyAlignment="1" applyProtection="1">
      <alignment horizontal="center"/>
      <protection locked="0"/>
    </xf>
    <xf numFmtId="172" fontId="15" fillId="2" borderId="0" xfId="1" applyNumberFormat="1" applyFont="1" applyFill="1" applyAlignment="1">
      <alignment horizontal="center"/>
    </xf>
    <xf numFmtId="174" fontId="15" fillId="2" borderId="0" xfId="1" applyNumberFormat="1" applyFont="1" applyFill="1" applyAlignment="1">
      <alignment horizontal="center"/>
    </xf>
    <xf numFmtId="2" fontId="5" fillId="2" borderId="6" xfId="1" applyNumberFormat="1" applyFont="1" applyFill="1" applyBorder="1" applyAlignment="1">
      <alignment horizontal="center" wrapText="1"/>
    </xf>
    <xf numFmtId="2" fontId="15" fillId="2" borderId="45" xfId="1" applyNumberFormat="1" applyFont="1" applyFill="1" applyBorder="1" applyAlignment="1">
      <alignment horizontal="center"/>
    </xf>
    <xf numFmtId="0" fontId="15" fillId="2" borderId="45" xfId="1" applyFont="1" applyFill="1" applyBorder="1" applyAlignment="1">
      <alignment horizontal="center"/>
    </xf>
    <xf numFmtId="0" fontId="15" fillId="2" borderId="4" xfId="1" applyFont="1" applyFill="1" applyBorder="1" applyAlignment="1">
      <alignment horizontal="center" vertical="center"/>
    </xf>
    <xf numFmtId="2" fontId="16" fillId="3" borderId="45" xfId="1" applyNumberFormat="1" applyFont="1" applyFill="1" applyBorder="1" applyAlignment="1" applyProtection="1">
      <alignment horizontal="center" vertical="center"/>
      <protection locked="0"/>
    </xf>
    <xf numFmtId="0" fontId="18" fillId="2" borderId="21" xfId="1" applyFont="1" applyFill="1" applyBorder="1" applyAlignment="1">
      <alignment horizontal="center"/>
    </xf>
    <xf numFmtId="0" fontId="16" fillId="3" borderId="21" xfId="1" applyFont="1" applyFill="1" applyBorder="1" applyAlignment="1" applyProtection="1">
      <alignment horizontal="center"/>
      <protection locked="0"/>
    </xf>
    <xf numFmtId="2" fontId="18" fillId="2" borderId="45" xfId="1" applyNumberFormat="1" applyFont="1" applyFill="1" applyBorder="1" applyAlignment="1">
      <alignment horizontal="center"/>
    </xf>
    <xf numFmtId="10" fontId="18" fillId="2" borderId="22" xfId="1" applyNumberFormat="1" applyFont="1" applyFill="1" applyBorder="1" applyAlignment="1">
      <alignment horizontal="center" vertical="center"/>
    </xf>
    <xf numFmtId="0" fontId="15" fillId="2" borderId="0" xfId="1" applyFont="1" applyFill="1" applyAlignment="1">
      <alignment horizontal="center" vertical="center"/>
    </xf>
    <xf numFmtId="2" fontId="16" fillId="3" borderId="46" xfId="1" applyNumberFormat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>
      <alignment horizontal="center"/>
    </xf>
    <xf numFmtId="2" fontId="18" fillId="2" borderId="46" xfId="1" applyNumberFormat="1" applyFont="1" applyFill="1" applyBorder="1" applyAlignment="1">
      <alignment horizontal="center"/>
    </xf>
    <xf numFmtId="10" fontId="18" fillId="2" borderId="10" xfId="1" applyNumberFormat="1" applyFont="1" applyFill="1" applyBorder="1" applyAlignment="1">
      <alignment horizontal="center" vertical="center"/>
    </xf>
    <xf numFmtId="0" fontId="15" fillId="2" borderId="11" xfId="1" applyFont="1" applyFill="1" applyBorder="1" applyAlignment="1">
      <alignment horizontal="center" vertical="center"/>
    </xf>
    <xf numFmtId="2" fontId="16" fillId="3" borderId="47" xfId="1" applyNumberFormat="1" applyFont="1" applyFill="1" applyBorder="1" applyAlignment="1" applyProtection="1">
      <alignment horizontal="center" vertical="center"/>
      <protection locked="0"/>
    </xf>
    <xf numFmtId="0" fontId="18" fillId="2" borderId="44" xfId="1" applyFont="1" applyFill="1" applyBorder="1" applyAlignment="1">
      <alignment horizontal="center"/>
    </xf>
    <xf numFmtId="0" fontId="16" fillId="3" borderId="44" xfId="1" applyFont="1" applyFill="1" applyBorder="1" applyAlignment="1" applyProtection="1">
      <alignment horizontal="center"/>
      <protection locked="0"/>
    </xf>
    <xf numFmtId="0" fontId="18" fillId="2" borderId="45" xfId="1" applyFont="1" applyFill="1" applyBorder="1" applyAlignment="1">
      <alignment horizontal="center"/>
    </xf>
    <xf numFmtId="0" fontId="18" fillId="2" borderId="46" xfId="1" applyFont="1" applyFill="1" applyBorder="1" applyAlignment="1">
      <alignment horizontal="center"/>
    </xf>
    <xf numFmtId="0" fontId="18" fillId="2" borderId="47" xfId="1" applyFont="1" applyFill="1" applyBorder="1" applyAlignment="1">
      <alignment horizontal="center"/>
    </xf>
    <xf numFmtId="2" fontId="18" fillId="2" borderId="47" xfId="1" applyNumberFormat="1" applyFont="1" applyFill="1" applyBorder="1" applyAlignment="1">
      <alignment horizontal="center"/>
    </xf>
    <xf numFmtId="10" fontId="18" fillId="2" borderId="48" xfId="1" applyNumberFormat="1" applyFont="1" applyFill="1" applyBorder="1" applyAlignment="1">
      <alignment horizontal="center" vertical="center"/>
    </xf>
    <xf numFmtId="0" fontId="18" fillId="2" borderId="44" xfId="1" applyFont="1" applyFill="1" applyBorder="1" applyAlignment="1">
      <alignment horizontal="right"/>
    </xf>
    <xf numFmtId="2" fontId="17" fillId="2" borderId="48" xfId="1" applyNumberFormat="1" applyFont="1" applyFill="1" applyBorder="1" applyAlignment="1">
      <alignment horizontal="center"/>
    </xf>
    <xf numFmtId="0" fontId="2" fillId="2" borderId="22" xfId="1" applyFont="1" applyFill="1" applyBorder="1" applyAlignment="1">
      <alignment horizontal="left" vertical="center" wrapText="1"/>
    </xf>
    <xf numFmtId="0" fontId="2" fillId="2" borderId="48" xfId="1" applyFont="1" applyFill="1" applyBorder="1" applyAlignment="1">
      <alignment horizontal="left" vertical="center" wrapText="1"/>
    </xf>
    <xf numFmtId="0" fontId="15" fillId="2" borderId="44" xfId="1" applyFont="1" applyFill="1" applyBorder="1" applyAlignment="1">
      <alignment horizontal="center" vertical="center"/>
    </xf>
    <xf numFmtId="0" fontId="18" fillId="2" borderId="49" xfId="1" applyFont="1" applyFill="1" applyBorder="1" applyAlignment="1">
      <alignment horizontal="right"/>
    </xf>
    <xf numFmtId="10" fontId="16" fillId="7" borderId="33" xfId="1" applyNumberFormat="1" applyFont="1" applyFill="1" applyBorder="1" applyAlignment="1">
      <alignment horizontal="center"/>
    </xf>
    <xf numFmtId="10" fontId="16" fillId="6" borderId="50" xfId="1" applyNumberFormat="1" applyFont="1" applyFill="1" applyBorder="1" applyAlignment="1">
      <alignment horizontal="center"/>
    </xf>
    <xf numFmtId="0" fontId="16" fillId="7" borderId="51" xfId="1" applyFont="1" applyFill="1" applyBorder="1" applyAlignment="1">
      <alignment horizontal="center"/>
    </xf>
    <xf numFmtId="0" fontId="15" fillId="2" borderId="0" xfId="1" applyFont="1" applyFill="1" applyAlignment="1">
      <alignment horizontal="center"/>
    </xf>
    <xf numFmtId="169" fontId="16" fillId="2" borderId="0" xfId="1" applyNumberFormat="1" applyFont="1" applyFill="1" applyAlignment="1">
      <alignment horizontal="center"/>
    </xf>
    <xf numFmtId="0" fontId="2" fillId="2" borderId="11" xfId="1" applyFont="1" applyFill="1" applyBorder="1" applyAlignment="1">
      <alignment horizontal="left" vertical="center" wrapText="1"/>
    </xf>
    <xf numFmtId="0" fontId="18" fillId="2" borderId="11" xfId="1" applyFont="1" applyFill="1" applyBorder="1"/>
    <xf numFmtId="0" fontId="18" fillId="2" borderId="11" xfId="1" applyFont="1" applyFill="1" applyBorder="1" applyAlignment="1">
      <alignment horizontal="center"/>
    </xf>
    <xf numFmtId="0" fontId="18" fillId="2" borderId="12" xfId="1" applyFont="1" applyFill="1" applyBorder="1" applyProtection="1">
      <protection locked="0"/>
    </xf>
    <xf numFmtId="0" fontId="18" fillId="2" borderId="12" xfId="1" applyFont="1" applyFill="1" applyBorder="1"/>
    <xf numFmtId="0" fontId="15" fillId="2" borderId="13" xfId="1" applyFont="1" applyFill="1" applyBorder="1" applyProtection="1">
      <protection locked="0"/>
    </xf>
    <xf numFmtId="0" fontId="18" fillId="2" borderId="13" xfId="1" applyFont="1" applyFill="1" applyBorder="1"/>
    <xf numFmtId="0" fontId="7" fillId="2" borderId="0" xfId="2" applyFont="1" applyFill="1" applyAlignment="1">
      <alignment horizontal="center" vertical="center"/>
    </xf>
    <xf numFmtId="0" fontId="6" fillId="2" borderId="0" xfId="2" applyFont="1" applyFill="1"/>
    <xf numFmtId="0" fontId="8" fillId="2" borderId="0" xfId="2" applyFont="1" applyFill="1" applyAlignment="1">
      <alignment horizontal="center" vertical="center"/>
    </xf>
    <xf numFmtId="0" fontId="2" fillId="2" borderId="1" xfId="2" applyFont="1" applyFill="1" applyBorder="1" applyAlignment="1">
      <alignment horizontal="center"/>
    </xf>
    <xf numFmtId="0" fontId="2" fillId="2" borderId="2" xfId="2" applyFont="1" applyFill="1" applyBorder="1" applyAlignment="1">
      <alignment horizontal="center"/>
    </xf>
    <xf numFmtId="0" fontId="2" fillId="2" borderId="3" xfId="2" applyFont="1" applyFill="1" applyBorder="1" applyAlignment="1">
      <alignment horizontal="center"/>
    </xf>
    <xf numFmtId="0" fontId="14" fillId="2" borderId="4" xfId="2" applyFont="1" applyFill="1" applyBorder="1" applyAlignment="1">
      <alignment horizontal="center" vertical="center"/>
    </xf>
    <xf numFmtId="0" fontId="11" fillId="2" borderId="0" xfId="2" applyFill="1"/>
    <xf numFmtId="0" fontId="15" fillId="2" borderId="0" xfId="2" applyFont="1" applyFill="1"/>
    <xf numFmtId="0" fontId="16" fillId="3" borderId="0" xfId="2" applyFont="1" applyFill="1" applyAlignment="1" applyProtection="1">
      <alignment horizontal="left"/>
      <protection locked="0"/>
    </xf>
    <xf numFmtId="0" fontId="17" fillId="3" borderId="0" xfId="2" applyFont="1" applyFill="1" applyAlignment="1" applyProtection="1">
      <alignment horizontal="left"/>
      <protection locked="0"/>
    </xf>
    <xf numFmtId="0" fontId="17" fillId="2" borderId="0" xfId="2" applyFont="1" applyFill="1" applyProtection="1">
      <protection locked="0"/>
    </xf>
    <xf numFmtId="0" fontId="17" fillId="2" borderId="0" xfId="2" applyFont="1" applyFill="1"/>
    <xf numFmtId="0" fontId="17" fillId="3" borderId="0" xfId="2" applyFont="1" applyFill="1" applyAlignment="1" applyProtection="1">
      <alignment horizontal="left"/>
      <protection locked="0"/>
    </xf>
    <xf numFmtId="170" fontId="17" fillId="3" borderId="0" xfId="2" applyNumberFormat="1" applyFont="1" applyFill="1" applyAlignment="1" applyProtection="1">
      <alignment horizontal="left"/>
      <protection locked="0"/>
    </xf>
    <xf numFmtId="170" fontId="18" fillId="2" borderId="0" xfId="2" applyNumberFormat="1" applyFont="1" applyFill="1" applyAlignment="1">
      <alignment horizontal="left"/>
    </xf>
    <xf numFmtId="0" fontId="3" fillId="2" borderId="0" xfId="2" applyFont="1" applyFill="1"/>
    <xf numFmtId="0" fontId="15" fillId="2" borderId="0" xfId="2" applyFont="1" applyFill="1" applyAlignment="1">
      <alignment horizontal="right"/>
    </xf>
    <xf numFmtId="0" fontId="18" fillId="2" borderId="0" xfId="2" applyFont="1" applyFill="1" applyAlignment="1">
      <alignment horizontal="right"/>
    </xf>
    <xf numFmtId="0" fontId="16" fillId="3" borderId="0" xfId="2" applyFont="1" applyFill="1" applyAlignment="1" applyProtection="1">
      <alignment horizontal="center"/>
      <protection locked="0"/>
    </xf>
    <xf numFmtId="0" fontId="17" fillId="3" borderId="0" xfId="2" applyFont="1" applyFill="1" applyAlignment="1" applyProtection="1">
      <alignment horizontal="center"/>
      <protection locked="0"/>
    </xf>
    <xf numFmtId="0" fontId="2" fillId="2" borderId="1" xfId="2" applyFont="1" applyFill="1" applyBorder="1" applyAlignment="1">
      <alignment horizontal="justify" vertical="center" wrapText="1"/>
    </xf>
    <xf numFmtId="0" fontId="2" fillId="2" borderId="2" xfId="2" applyFont="1" applyFill="1" applyBorder="1" applyAlignment="1">
      <alignment horizontal="justify" vertical="center" wrapText="1"/>
    </xf>
    <xf numFmtId="0" fontId="2" fillId="2" borderId="3" xfId="2" applyFont="1" applyFill="1" applyBorder="1" applyAlignment="1">
      <alignment horizontal="justify" vertical="center" wrapText="1"/>
    </xf>
    <xf numFmtId="0" fontId="19" fillId="2" borderId="0" xfId="2" applyFont="1" applyFill="1" applyAlignment="1">
      <alignment vertical="center" wrapText="1"/>
    </xf>
    <xf numFmtId="0" fontId="4" fillId="2" borderId="0" xfId="2" applyFont="1" applyFill="1" applyAlignment="1">
      <alignment horizontal="center"/>
    </xf>
    <xf numFmtId="0" fontId="15" fillId="2" borderId="0" xfId="2" applyFont="1" applyFill="1" applyAlignment="1">
      <alignment horizontal="center"/>
    </xf>
    <xf numFmtId="0" fontId="20" fillId="2" borderId="0" xfId="2" applyFont="1" applyFill="1"/>
    <xf numFmtId="0" fontId="21" fillId="2" borderId="0" xfId="2" applyFont="1" applyFill="1"/>
    <xf numFmtId="2" fontId="16" fillId="3" borderId="0" xfId="2" applyNumberFormat="1" applyFont="1" applyFill="1" applyAlignment="1" applyProtection="1">
      <alignment horizontal="center"/>
      <protection locked="0"/>
    </xf>
    <xf numFmtId="0" fontId="2" fillId="2" borderId="1" xfId="2" applyFont="1" applyFill="1" applyBorder="1" applyAlignment="1">
      <alignment horizontal="left" vertical="center" wrapText="1"/>
    </xf>
    <xf numFmtId="0" fontId="2" fillId="2" borderId="2" xfId="2" applyFont="1" applyFill="1" applyBorder="1" applyAlignment="1">
      <alignment horizontal="left" vertical="center" wrapText="1"/>
    </xf>
    <xf numFmtId="0" fontId="2" fillId="2" borderId="3" xfId="2" applyFont="1" applyFill="1" applyBorder="1" applyAlignment="1">
      <alignment horizontal="left" vertical="center" wrapText="1"/>
    </xf>
    <xf numFmtId="0" fontId="15" fillId="2" borderId="0" xfId="2" applyFont="1" applyFill="1" applyAlignment="1">
      <alignment vertical="center" wrapText="1"/>
    </xf>
    <xf numFmtId="0" fontId="22" fillId="2" borderId="0" xfId="2" applyFont="1" applyFill="1"/>
    <xf numFmtId="2" fontId="15" fillId="2" borderId="0" xfId="2" applyNumberFormat="1" applyFont="1" applyFill="1" applyAlignment="1">
      <alignment horizontal="center"/>
    </xf>
    <xf numFmtId="0" fontId="2" fillId="2" borderId="0" xfId="2" applyFont="1" applyFill="1" applyAlignment="1">
      <alignment horizontal="left" vertical="center" wrapText="1"/>
    </xf>
    <xf numFmtId="171" fontId="15" fillId="2" borderId="0" xfId="2" applyNumberFormat="1" applyFont="1" applyFill="1" applyAlignment="1">
      <alignment horizontal="center"/>
    </xf>
    <xf numFmtId="0" fontId="18" fillId="2" borderId="0" xfId="2" applyFont="1" applyFill="1"/>
    <xf numFmtId="0" fontId="18" fillId="2" borderId="21" xfId="2" applyFont="1" applyFill="1" applyBorder="1" applyAlignment="1">
      <alignment horizontal="right"/>
    </xf>
    <xf numFmtId="0" fontId="16" fillId="3" borderId="22" xfId="2" applyFont="1" applyFill="1" applyBorder="1" applyAlignment="1" applyProtection="1">
      <alignment horizontal="center"/>
      <protection locked="0"/>
    </xf>
    <xf numFmtId="0" fontId="15" fillId="2" borderId="23" xfId="2" applyFont="1" applyFill="1" applyBorder="1" applyAlignment="1">
      <alignment horizontal="center"/>
    </xf>
    <xf numFmtId="0" fontId="15" fillId="2" borderId="24" xfId="2" applyFont="1" applyFill="1" applyBorder="1" applyAlignment="1">
      <alignment horizontal="center"/>
    </xf>
    <xf numFmtId="0" fontId="15" fillId="2" borderId="23" xfId="2" applyFont="1" applyFill="1" applyBorder="1"/>
    <xf numFmtId="0" fontId="15" fillId="2" borderId="25" xfId="2" applyFont="1" applyFill="1" applyBorder="1"/>
    <xf numFmtId="0" fontId="18" fillId="2" borderId="8" xfId="2" applyFont="1" applyFill="1" applyBorder="1" applyAlignment="1">
      <alignment horizontal="right"/>
    </xf>
    <xf numFmtId="0" fontId="16" fillId="3" borderId="10" xfId="2" applyFont="1" applyFill="1" applyBorder="1" applyAlignment="1" applyProtection="1">
      <alignment horizontal="center"/>
      <protection locked="0"/>
    </xf>
    <xf numFmtId="0" fontId="15" fillId="2" borderId="22" xfId="2" applyFont="1" applyFill="1" applyBorder="1" applyAlignment="1">
      <alignment horizontal="center"/>
    </xf>
    <xf numFmtId="0" fontId="15" fillId="2" borderId="26" xfId="2" applyFont="1" applyFill="1" applyBorder="1" applyAlignment="1">
      <alignment horizontal="center"/>
    </xf>
    <xf numFmtId="0" fontId="15" fillId="2" borderId="27" xfId="2" applyFont="1" applyFill="1" applyBorder="1" applyAlignment="1">
      <alignment horizontal="center"/>
    </xf>
    <xf numFmtId="0" fontId="15" fillId="2" borderId="28" xfId="2" applyFont="1" applyFill="1" applyBorder="1" applyAlignment="1">
      <alignment horizontal="center"/>
    </xf>
    <xf numFmtId="0" fontId="18" fillId="2" borderId="29" xfId="2" applyFont="1" applyFill="1" applyBorder="1" applyAlignment="1">
      <alignment horizontal="center"/>
    </xf>
    <xf numFmtId="0" fontId="16" fillId="3" borderId="30" xfId="2" applyFont="1" applyFill="1" applyBorder="1" applyAlignment="1" applyProtection="1">
      <alignment horizontal="center"/>
      <protection locked="0"/>
    </xf>
    <xf numFmtId="167" fontId="18" fillId="2" borderId="27" xfId="2" applyNumberFormat="1" applyFont="1" applyFill="1" applyBorder="1" applyAlignment="1">
      <alignment horizontal="center"/>
    </xf>
    <xf numFmtId="167" fontId="18" fillId="2" borderId="28" xfId="2" applyNumberFormat="1" applyFont="1" applyFill="1" applyBorder="1" applyAlignment="1">
      <alignment horizontal="center"/>
    </xf>
    <xf numFmtId="0" fontId="18" fillId="2" borderId="10" xfId="2" applyFont="1" applyFill="1" applyBorder="1" applyAlignment="1">
      <alignment horizontal="center"/>
    </xf>
    <xf numFmtId="0" fontId="16" fillId="3" borderId="8" xfId="2" applyFont="1" applyFill="1" applyBorder="1" applyAlignment="1" applyProtection="1">
      <alignment horizontal="center"/>
      <protection locked="0"/>
    </xf>
    <xf numFmtId="167" fontId="18" fillId="2" borderId="31" xfId="2" applyNumberFormat="1" applyFont="1" applyFill="1" applyBorder="1" applyAlignment="1">
      <alignment horizontal="center"/>
    </xf>
    <xf numFmtId="167" fontId="18" fillId="2" borderId="32" xfId="2" applyNumberFormat="1" applyFont="1" applyFill="1" applyBorder="1" applyAlignment="1">
      <alignment horizontal="center"/>
    </xf>
    <xf numFmtId="0" fontId="18" fillId="2" borderId="33" xfId="2" applyFont="1" applyFill="1" applyBorder="1" applyAlignment="1">
      <alignment horizontal="center"/>
    </xf>
    <xf numFmtId="0" fontId="16" fillId="3" borderId="34" xfId="2" applyFont="1" applyFill="1" applyBorder="1" applyAlignment="1" applyProtection="1">
      <alignment horizontal="center"/>
      <protection locked="0"/>
    </xf>
    <xf numFmtId="167" fontId="18" fillId="2" borderId="35" xfId="2" applyNumberFormat="1" applyFont="1" applyFill="1" applyBorder="1" applyAlignment="1">
      <alignment horizontal="center"/>
    </xf>
    <xf numFmtId="167" fontId="18" fillId="2" borderId="36" xfId="2" applyNumberFormat="1" applyFont="1" applyFill="1" applyBorder="1" applyAlignment="1">
      <alignment horizontal="center"/>
    </xf>
    <xf numFmtId="0" fontId="18" fillId="2" borderId="10" xfId="2" applyFont="1" applyFill="1" applyBorder="1" applyAlignment="1">
      <alignment horizontal="right"/>
    </xf>
    <xf numFmtId="1" fontId="15" fillId="6" borderId="37" xfId="2" applyNumberFormat="1" applyFont="1" applyFill="1" applyBorder="1" applyAlignment="1">
      <alignment horizontal="center"/>
    </xf>
    <xf numFmtId="167" fontId="15" fillId="6" borderId="38" xfId="2" applyNumberFormat="1" applyFont="1" applyFill="1" applyBorder="1" applyAlignment="1">
      <alignment horizontal="center"/>
    </xf>
    <xf numFmtId="1" fontId="15" fillId="6" borderId="39" xfId="2" applyNumberFormat="1" applyFont="1" applyFill="1" applyBorder="1" applyAlignment="1">
      <alignment horizontal="center"/>
    </xf>
    <xf numFmtId="167" fontId="15" fillId="6" borderId="40" xfId="2" applyNumberFormat="1" applyFont="1" applyFill="1" applyBorder="1" applyAlignment="1">
      <alignment horizontal="center"/>
    </xf>
    <xf numFmtId="0" fontId="18" fillId="2" borderId="41" xfId="2" applyFont="1" applyFill="1" applyBorder="1" applyAlignment="1">
      <alignment horizontal="right"/>
    </xf>
    <xf numFmtId="0" fontId="16" fillId="3" borderId="42" xfId="2" applyFont="1" applyFill="1" applyBorder="1" applyAlignment="1" applyProtection="1">
      <alignment horizontal="center"/>
      <protection locked="0"/>
    </xf>
    <xf numFmtId="0" fontId="16" fillId="3" borderId="5" xfId="2" applyFont="1" applyFill="1" applyBorder="1" applyAlignment="1" applyProtection="1">
      <alignment horizontal="center"/>
      <protection locked="0"/>
    </xf>
    <xf numFmtId="0" fontId="18" fillId="2" borderId="0" xfId="2" applyFont="1" applyFill="1" applyAlignment="1" applyProtection="1">
      <alignment horizontal="center"/>
      <protection locked="0"/>
    </xf>
    <xf numFmtId="0" fontId="18" fillId="2" borderId="26" xfId="2" applyFont="1" applyFill="1" applyBorder="1" applyAlignment="1">
      <alignment horizontal="right"/>
    </xf>
    <xf numFmtId="2" fontId="18" fillId="6" borderId="43" xfId="2" applyNumberFormat="1" applyFont="1" applyFill="1" applyBorder="1" applyAlignment="1">
      <alignment horizontal="center"/>
    </xf>
    <xf numFmtId="0" fontId="18" fillId="2" borderId="0" xfId="2" applyFont="1" applyFill="1" applyAlignment="1">
      <alignment horizontal="center"/>
    </xf>
    <xf numFmtId="2" fontId="18" fillId="6" borderId="7" xfId="2" applyNumberFormat="1" applyFont="1" applyFill="1" applyBorder="1" applyAlignment="1">
      <alignment horizontal="center"/>
    </xf>
    <xf numFmtId="2" fontId="18" fillId="2" borderId="0" xfId="2" applyNumberFormat="1" applyFont="1" applyFill="1" applyAlignment="1">
      <alignment horizontal="center"/>
    </xf>
    <xf numFmtId="2" fontId="18" fillId="7" borderId="43" xfId="2" applyNumberFormat="1" applyFont="1" applyFill="1" applyBorder="1" applyAlignment="1">
      <alignment horizontal="center"/>
    </xf>
    <xf numFmtId="2" fontId="18" fillId="7" borderId="7" xfId="2" applyNumberFormat="1" applyFont="1" applyFill="1" applyBorder="1" applyAlignment="1">
      <alignment horizontal="center"/>
    </xf>
    <xf numFmtId="0" fontId="2" fillId="2" borderId="21" xfId="2" applyFont="1" applyFill="1" applyBorder="1" applyAlignment="1">
      <alignment horizontal="left" vertical="center" wrapText="1"/>
    </xf>
    <xf numFmtId="0" fontId="2" fillId="2" borderId="4" xfId="2" applyFont="1" applyFill="1" applyBorder="1" applyAlignment="1">
      <alignment horizontal="left" vertical="center" wrapText="1"/>
    </xf>
    <xf numFmtId="2" fontId="18" fillId="6" borderId="9" xfId="2" applyNumberFormat="1" applyFont="1" applyFill="1" applyBorder="1" applyAlignment="1">
      <alignment horizontal="center"/>
    </xf>
    <xf numFmtId="0" fontId="2" fillId="2" borderId="44" xfId="2" applyFont="1" applyFill="1" applyBorder="1" applyAlignment="1">
      <alignment horizontal="left" vertical="center" wrapText="1"/>
    </xf>
    <xf numFmtId="0" fontId="2" fillId="2" borderId="11" xfId="2" applyFont="1" applyFill="1" applyBorder="1" applyAlignment="1">
      <alignment horizontal="left" vertical="center" wrapText="1"/>
    </xf>
    <xf numFmtId="0" fontId="16" fillId="3" borderId="43" xfId="2" applyFont="1" applyFill="1" applyBorder="1" applyAlignment="1" applyProtection="1">
      <alignment horizontal="center"/>
      <protection locked="0"/>
    </xf>
    <xf numFmtId="0" fontId="18" fillId="2" borderId="37" xfId="2" applyFont="1" applyFill="1" applyBorder="1" applyAlignment="1">
      <alignment horizontal="right"/>
    </xf>
    <xf numFmtId="2" fontId="18" fillId="6" borderId="28" xfId="2" applyNumberFormat="1" applyFont="1" applyFill="1" applyBorder="1" applyAlignment="1">
      <alignment horizontal="center"/>
    </xf>
    <xf numFmtId="167" fontId="15" fillId="2" borderId="0" xfId="2" applyNumberFormat="1" applyFont="1" applyFill="1" applyAlignment="1">
      <alignment horizontal="center"/>
    </xf>
    <xf numFmtId="0" fontId="18" fillId="2" borderId="5" xfId="2" applyFont="1" applyFill="1" applyBorder="1" applyAlignment="1">
      <alignment horizontal="right"/>
    </xf>
    <xf numFmtId="167" fontId="15" fillId="7" borderId="5" xfId="2" applyNumberFormat="1" applyFont="1" applyFill="1" applyBorder="1" applyAlignment="1">
      <alignment horizontal="center"/>
    </xf>
    <xf numFmtId="10" fontId="18" fillId="2" borderId="0" xfId="2" applyNumberFormat="1" applyFont="1" applyFill="1" applyAlignment="1">
      <alignment horizontal="center"/>
    </xf>
    <xf numFmtId="0" fontId="18" fillId="2" borderId="7" xfId="2" applyFont="1" applyFill="1" applyBorder="1" applyAlignment="1">
      <alignment horizontal="right"/>
    </xf>
    <xf numFmtId="10" fontId="18" fillId="6" borderId="7" xfId="2" applyNumberFormat="1" applyFont="1" applyFill="1" applyBorder="1" applyAlignment="1">
      <alignment horizontal="center"/>
    </xf>
    <xf numFmtId="0" fontId="18" fillId="2" borderId="9" xfId="2" applyFont="1" applyFill="1" applyBorder="1" applyAlignment="1">
      <alignment horizontal="right"/>
    </xf>
    <xf numFmtId="0" fontId="18" fillId="7" borderId="9" xfId="2" applyFont="1" applyFill="1" applyBorder="1" applyAlignment="1">
      <alignment horizontal="center"/>
    </xf>
    <xf numFmtId="0" fontId="15" fillId="2" borderId="0" xfId="2" applyFont="1" applyFill="1" applyAlignment="1">
      <alignment horizontal="left"/>
    </xf>
    <xf numFmtId="0" fontId="18" fillId="2" borderId="0" xfId="2" applyFont="1" applyFill="1" applyAlignment="1">
      <alignment horizontal="left"/>
    </xf>
    <xf numFmtId="172" fontId="16" fillId="3" borderId="0" xfId="2" applyNumberFormat="1" applyFont="1" applyFill="1" applyAlignment="1" applyProtection="1">
      <alignment horizontal="center"/>
      <protection locked="0"/>
    </xf>
    <xf numFmtId="173" fontId="16" fillId="3" borderId="0" xfId="2" applyNumberFormat="1" applyFont="1" applyFill="1" applyAlignment="1" applyProtection="1">
      <alignment horizontal="center"/>
      <protection locked="0"/>
    </xf>
    <xf numFmtId="166" fontId="15" fillId="2" borderId="0" xfId="2" applyNumberFormat="1" applyFont="1" applyFill="1" applyAlignment="1" applyProtection="1">
      <alignment horizontal="center"/>
      <protection locked="0"/>
    </xf>
    <xf numFmtId="172" fontId="15" fillId="2" borderId="0" xfId="2" applyNumberFormat="1" applyFont="1" applyFill="1" applyAlignment="1">
      <alignment horizontal="center"/>
    </xf>
    <xf numFmtId="174" fontId="15" fillId="2" borderId="0" xfId="2" applyNumberFormat="1" applyFont="1" applyFill="1" applyAlignment="1">
      <alignment horizontal="center"/>
    </xf>
    <xf numFmtId="2" fontId="5" fillId="2" borderId="6" xfId="2" applyNumberFormat="1" applyFont="1" applyFill="1" applyBorder="1" applyAlignment="1">
      <alignment horizontal="center" wrapText="1"/>
    </xf>
    <xf numFmtId="2" fontId="15" fillId="2" borderId="45" xfId="2" applyNumberFormat="1" applyFont="1" applyFill="1" applyBorder="1" applyAlignment="1">
      <alignment horizontal="center"/>
    </xf>
    <xf numFmtId="0" fontId="15" fillId="2" borderId="45" xfId="2" applyFont="1" applyFill="1" applyBorder="1" applyAlignment="1">
      <alignment horizontal="center"/>
    </xf>
    <xf numFmtId="0" fontId="15" fillId="2" borderId="4" xfId="2" applyFont="1" applyFill="1" applyBorder="1" applyAlignment="1">
      <alignment horizontal="center" vertical="center"/>
    </xf>
    <xf numFmtId="0" fontId="18" fillId="2" borderId="21" xfId="2" applyFont="1" applyFill="1" applyBorder="1" applyAlignment="1">
      <alignment horizontal="center"/>
    </xf>
    <xf numFmtId="0" fontId="16" fillId="3" borderId="21" xfId="2" applyFont="1" applyFill="1" applyBorder="1" applyAlignment="1" applyProtection="1">
      <alignment horizontal="center"/>
      <protection locked="0"/>
    </xf>
    <xf numFmtId="2" fontId="18" fillId="2" borderId="45" xfId="2" applyNumberFormat="1" applyFont="1" applyFill="1" applyBorder="1" applyAlignment="1">
      <alignment horizontal="center"/>
    </xf>
    <xf numFmtId="10" fontId="18" fillId="2" borderId="22" xfId="2" applyNumberFormat="1" applyFont="1" applyFill="1" applyBorder="1" applyAlignment="1">
      <alignment horizontal="center" vertical="center"/>
    </xf>
    <xf numFmtId="0" fontId="15" fillId="2" borderId="0" xfId="2" applyFont="1" applyFill="1" applyAlignment="1">
      <alignment horizontal="center" vertical="center"/>
    </xf>
    <xf numFmtId="0" fontId="18" fillId="2" borderId="8" xfId="2" applyFont="1" applyFill="1" applyBorder="1" applyAlignment="1">
      <alignment horizontal="center"/>
    </xf>
    <xf numFmtId="2" fontId="18" fillId="2" borderId="46" xfId="2" applyNumberFormat="1" applyFont="1" applyFill="1" applyBorder="1" applyAlignment="1">
      <alignment horizontal="center"/>
    </xf>
    <xf numFmtId="10" fontId="18" fillId="2" borderId="10" xfId="2" applyNumberFormat="1" applyFont="1" applyFill="1" applyBorder="1" applyAlignment="1">
      <alignment horizontal="center" vertical="center"/>
    </xf>
    <xf numFmtId="0" fontId="15" fillId="2" borderId="11" xfId="2" applyFont="1" applyFill="1" applyBorder="1" applyAlignment="1">
      <alignment horizontal="center" vertical="center"/>
    </xf>
    <xf numFmtId="0" fontId="18" fillId="2" borderId="44" xfId="2" applyFont="1" applyFill="1" applyBorder="1" applyAlignment="1">
      <alignment horizontal="center"/>
    </xf>
    <xf numFmtId="0" fontId="16" fillId="3" borderId="44" xfId="2" applyFont="1" applyFill="1" applyBorder="1" applyAlignment="1" applyProtection="1">
      <alignment horizontal="center"/>
      <protection locked="0"/>
    </xf>
    <xf numFmtId="0" fontId="18" fillId="2" borderId="45" xfId="2" applyFont="1" applyFill="1" applyBorder="1" applyAlignment="1">
      <alignment horizontal="center"/>
    </xf>
    <xf numFmtId="0" fontId="18" fillId="2" borderId="46" xfId="2" applyFont="1" applyFill="1" applyBorder="1" applyAlignment="1">
      <alignment horizontal="center"/>
    </xf>
    <xf numFmtId="0" fontId="18" fillId="2" borderId="47" xfId="2" applyFont="1" applyFill="1" applyBorder="1" applyAlignment="1">
      <alignment horizontal="center"/>
    </xf>
    <xf numFmtId="2" fontId="18" fillId="2" borderId="47" xfId="2" applyNumberFormat="1" applyFont="1" applyFill="1" applyBorder="1" applyAlignment="1">
      <alignment horizontal="center"/>
    </xf>
    <xf numFmtId="10" fontId="18" fillId="2" borderId="48" xfId="2" applyNumberFormat="1" applyFont="1" applyFill="1" applyBorder="1" applyAlignment="1">
      <alignment horizontal="center" vertical="center"/>
    </xf>
    <xf numFmtId="0" fontId="18" fillId="2" borderId="44" xfId="2" applyFont="1" applyFill="1" applyBorder="1" applyAlignment="1">
      <alignment horizontal="right"/>
    </xf>
    <xf numFmtId="2" fontId="17" fillId="2" borderId="48" xfId="2" applyNumberFormat="1" applyFont="1" applyFill="1" applyBorder="1" applyAlignment="1">
      <alignment horizontal="center"/>
    </xf>
    <xf numFmtId="0" fontId="2" fillId="2" borderId="22" xfId="2" applyFont="1" applyFill="1" applyBorder="1" applyAlignment="1">
      <alignment horizontal="left" vertical="center" wrapText="1"/>
    </xf>
    <xf numFmtId="0" fontId="2" fillId="2" borderId="48" xfId="2" applyFont="1" applyFill="1" applyBorder="1" applyAlignment="1">
      <alignment horizontal="left" vertical="center" wrapText="1"/>
    </xf>
    <xf numFmtId="0" fontId="15" fillId="2" borderId="44" xfId="2" applyFont="1" applyFill="1" applyBorder="1" applyAlignment="1">
      <alignment horizontal="center" vertical="center"/>
    </xf>
    <xf numFmtId="0" fontId="18" fillId="2" borderId="49" xfId="2" applyFont="1" applyFill="1" applyBorder="1" applyAlignment="1">
      <alignment horizontal="right"/>
    </xf>
    <xf numFmtId="10" fontId="16" fillId="7" borderId="33" xfId="2" applyNumberFormat="1" applyFont="1" applyFill="1" applyBorder="1" applyAlignment="1">
      <alignment horizontal="center"/>
    </xf>
    <xf numFmtId="10" fontId="16" fillId="6" borderId="50" xfId="2" applyNumberFormat="1" applyFont="1" applyFill="1" applyBorder="1" applyAlignment="1">
      <alignment horizontal="center"/>
    </xf>
    <xf numFmtId="0" fontId="16" fillId="7" borderId="51" xfId="2" applyFont="1" applyFill="1" applyBorder="1" applyAlignment="1">
      <alignment horizontal="center"/>
    </xf>
    <xf numFmtId="0" fontId="15" fillId="2" borderId="0" xfId="2" applyFont="1" applyFill="1" applyAlignment="1">
      <alignment horizontal="center"/>
    </xf>
    <xf numFmtId="169" fontId="16" fillId="2" borderId="0" xfId="2" applyNumberFormat="1" applyFont="1" applyFill="1" applyAlignment="1">
      <alignment horizontal="center"/>
    </xf>
    <xf numFmtId="0" fontId="2" fillId="2" borderId="11" xfId="2" applyFont="1" applyFill="1" applyBorder="1" applyAlignment="1">
      <alignment horizontal="left" vertical="center" wrapText="1"/>
    </xf>
    <xf numFmtId="0" fontId="18" fillId="2" borderId="11" xfId="2" applyFont="1" applyFill="1" applyBorder="1"/>
    <xf numFmtId="0" fontId="18" fillId="2" borderId="11" xfId="2" applyFont="1" applyFill="1" applyBorder="1" applyAlignment="1">
      <alignment horizontal="center"/>
    </xf>
    <xf numFmtId="0" fontId="18" fillId="2" borderId="12" xfId="2" applyFont="1" applyFill="1" applyBorder="1" applyProtection="1">
      <protection locked="0"/>
    </xf>
    <xf numFmtId="0" fontId="18" fillId="2" borderId="12" xfId="2" applyFont="1" applyFill="1" applyBorder="1"/>
    <xf numFmtId="0" fontId="15" fillId="2" borderId="13" xfId="2" applyFont="1" applyFill="1" applyBorder="1" applyProtection="1">
      <protection locked="0"/>
    </xf>
    <xf numFmtId="0" fontId="18" fillId="2" borderId="13" xfId="2" applyFont="1" applyFill="1" applyBorder="1"/>
  </cellXfs>
  <cellStyles count="3">
    <cellStyle name="Normal" xfId="0" builtinId="0"/>
    <cellStyle name="Normal 2" xfId="1"/>
    <cellStyle name="Normal 3" xfId="2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1" workbookViewId="0">
      <selection activeCell="E51" sqref="E51"/>
    </sheetView>
  </sheetViews>
  <sheetFormatPr defaultRowHeight="13.5" x14ac:dyDescent="0.25"/>
  <cols>
    <col min="1" max="1" width="27.5703125" style="66" customWidth="1"/>
    <col min="2" max="2" width="20.42578125" style="66" customWidth="1"/>
    <col min="3" max="3" width="31.85546875" style="66" customWidth="1"/>
    <col min="4" max="4" width="25.85546875" style="66" customWidth="1"/>
    <col min="5" max="5" width="25.7109375" style="66" customWidth="1"/>
    <col min="6" max="6" width="23.140625" style="66" customWidth="1"/>
    <col min="7" max="7" width="28.42578125" style="66" customWidth="1"/>
    <col min="8" max="8" width="21.5703125" style="66" customWidth="1"/>
    <col min="9" max="9" width="9.140625" style="66" customWidth="1"/>
    <col min="10" max="16384" width="9.140625" style="103"/>
  </cols>
  <sheetData>
    <row r="14" spans="1:6" ht="15" customHeight="1" x14ac:dyDescent="0.3">
      <c r="A14" s="65"/>
      <c r="C14" s="67"/>
      <c r="F14" s="67"/>
    </row>
    <row r="15" spans="1:6" ht="18.75" customHeight="1" x14ac:dyDescent="0.3">
      <c r="A15" s="68" t="s">
        <v>25</v>
      </c>
      <c r="B15" s="68"/>
      <c r="C15" s="68"/>
      <c r="D15" s="68"/>
      <c r="E15" s="68"/>
    </row>
    <row r="16" spans="1:6" ht="16.5" customHeight="1" x14ac:dyDescent="0.3">
      <c r="A16" s="69" t="s">
        <v>26</v>
      </c>
      <c r="B16" s="70" t="s">
        <v>27</v>
      </c>
    </row>
    <row r="17" spans="1:5" ht="16.5" customHeight="1" x14ac:dyDescent="0.3">
      <c r="A17" s="71" t="s">
        <v>28</v>
      </c>
      <c r="B17" s="71" t="s">
        <v>4</v>
      </c>
      <c r="D17" s="72"/>
      <c r="E17" s="73"/>
    </row>
    <row r="18" spans="1:5" ht="16.5" customHeight="1" x14ac:dyDescent="0.3">
      <c r="A18" s="74" t="s">
        <v>29</v>
      </c>
      <c r="B18" s="66" t="s">
        <v>30</v>
      </c>
      <c r="C18" s="73"/>
      <c r="D18" s="73"/>
      <c r="E18" s="73"/>
    </row>
    <row r="19" spans="1:5" ht="16.5" customHeight="1" x14ac:dyDescent="0.3">
      <c r="A19" s="74" t="s">
        <v>31</v>
      </c>
      <c r="B19" s="75">
        <v>99.02</v>
      </c>
      <c r="C19" s="73"/>
      <c r="D19" s="73"/>
      <c r="E19" s="73"/>
    </row>
    <row r="20" spans="1:5" ht="16.5" customHeight="1" x14ac:dyDescent="0.3">
      <c r="A20" s="71" t="s">
        <v>32</v>
      </c>
      <c r="B20" s="75">
        <v>15.75</v>
      </c>
      <c r="C20" s="73"/>
      <c r="D20" s="73"/>
      <c r="E20" s="73"/>
    </row>
    <row r="21" spans="1:5" ht="16.5" customHeight="1" x14ac:dyDescent="0.3">
      <c r="A21" s="71" t="s">
        <v>33</v>
      </c>
      <c r="B21" s="76">
        <f>B20/100</f>
        <v>0.1575</v>
      </c>
      <c r="C21" s="73"/>
      <c r="D21" s="73"/>
      <c r="E21" s="73"/>
    </row>
    <row r="22" spans="1:5" ht="15.75" customHeight="1" x14ac:dyDescent="0.25">
      <c r="A22" s="73"/>
      <c r="B22" s="73"/>
      <c r="C22" s="73"/>
      <c r="D22" s="73"/>
      <c r="E22" s="73"/>
    </row>
    <row r="23" spans="1:5" ht="16.5" customHeight="1" x14ac:dyDescent="0.3">
      <c r="A23" s="77" t="s">
        <v>34</v>
      </c>
      <c r="B23" s="78" t="s">
        <v>35</v>
      </c>
      <c r="C23" s="77" t="s">
        <v>36</v>
      </c>
      <c r="D23" s="77" t="s">
        <v>37</v>
      </c>
      <c r="E23" s="77" t="s">
        <v>38</v>
      </c>
    </row>
    <row r="24" spans="1:5" ht="16.5" customHeight="1" x14ac:dyDescent="0.3">
      <c r="A24" s="79">
        <v>1</v>
      </c>
      <c r="B24" s="80">
        <v>74736723</v>
      </c>
      <c r="C24" s="80">
        <v>11874.23</v>
      </c>
      <c r="D24" s="81">
        <v>0.98</v>
      </c>
      <c r="E24" s="82">
        <v>8.9600000000000009</v>
      </c>
    </row>
    <row r="25" spans="1:5" ht="16.5" customHeight="1" x14ac:dyDescent="0.3">
      <c r="A25" s="79">
        <v>2</v>
      </c>
      <c r="B25" s="80">
        <v>74931087</v>
      </c>
      <c r="C25" s="80">
        <v>11933.09</v>
      </c>
      <c r="D25" s="81">
        <v>0.97</v>
      </c>
      <c r="E25" s="81">
        <v>8.9499999999999993</v>
      </c>
    </row>
    <row r="26" spans="1:5" ht="16.5" customHeight="1" x14ac:dyDescent="0.3">
      <c r="A26" s="79">
        <v>3</v>
      </c>
      <c r="B26" s="80">
        <v>74959064</v>
      </c>
      <c r="C26" s="80">
        <v>11977.44</v>
      </c>
      <c r="D26" s="81">
        <v>0.97</v>
      </c>
      <c r="E26" s="81">
        <v>8.9600000000000009</v>
      </c>
    </row>
    <row r="27" spans="1:5" ht="16.5" customHeight="1" x14ac:dyDescent="0.3">
      <c r="A27" s="79">
        <v>4</v>
      </c>
      <c r="B27" s="80">
        <v>74986725</v>
      </c>
      <c r="C27" s="80">
        <v>11999.04</v>
      </c>
      <c r="D27" s="81">
        <v>0.98</v>
      </c>
      <c r="E27" s="81">
        <v>8.9499999999999993</v>
      </c>
    </row>
    <row r="28" spans="1:5" ht="16.5" customHeight="1" x14ac:dyDescent="0.3">
      <c r="A28" s="79">
        <v>5</v>
      </c>
      <c r="B28" s="80">
        <v>75103332</v>
      </c>
      <c r="C28" s="80">
        <v>12024.39</v>
      </c>
      <c r="D28" s="81">
        <v>0.97</v>
      </c>
      <c r="E28" s="81">
        <v>8.9499999999999993</v>
      </c>
    </row>
    <row r="29" spans="1:5" ht="16.5" customHeight="1" x14ac:dyDescent="0.3">
      <c r="A29" s="79">
        <v>6</v>
      </c>
      <c r="B29" s="83">
        <v>74916206</v>
      </c>
      <c r="C29" s="83">
        <v>12010.01</v>
      </c>
      <c r="D29" s="84">
        <v>0.96</v>
      </c>
      <c r="E29" s="84">
        <v>8.9499999999999993</v>
      </c>
    </row>
    <row r="30" spans="1:5" ht="16.5" customHeight="1" x14ac:dyDescent="0.3">
      <c r="A30" s="85" t="s">
        <v>39</v>
      </c>
      <c r="B30" s="86">
        <f>AVERAGE(B24:B29)</f>
        <v>74938856.166666672</v>
      </c>
      <c r="C30" s="87">
        <f>AVERAGE(C24:C29)</f>
        <v>11969.699999999999</v>
      </c>
      <c r="D30" s="88">
        <f>AVERAGE(D24:D29)</f>
        <v>0.97166666666666668</v>
      </c>
      <c r="E30" s="88">
        <f>AVERAGE(E24:E29)</f>
        <v>8.9533333333333331</v>
      </c>
    </row>
    <row r="31" spans="1:5" ht="16.5" customHeight="1" x14ac:dyDescent="0.3">
      <c r="A31" s="89" t="s">
        <v>40</v>
      </c>
      <c r="B31" s="90">
        <f>(STDEV(B24:B29)/B30)</f>
        <v>1.5921975884978894E-3</v>
      </c>
      <c r="C31" s="91"/>
      <c r="D31" s="91"/>
      <c r="E31" s="92"/>
    </row>
    <row r="32" spans="1:5" s="66" customFormat="1" ht="16.5" customHeight="1" x14ac:dyDescent="0.3">
      <c r="A32" s="93" t="s">
        <v>41</v>
      </c>
      <c r="B32" s="94">
        <f>COUNT(B24:B29)</f>
        <v>6</v>
      </c>
      <c r="C32" s="95"/>
      <c r="D32" s="96"/>
      <c r="E32" s="97"/>
    </row>
    <row r="33" spans="1:5" s="66" customFormat="1" ht="15.75" customHeight="1" x14ac:dyDescent="0.25">
      <c r="A33" s="73"/>
      <c r="B33" s="73"/>
      <c r="C33" s="73"/>
      <c r="D33" s="73"/>
      <c r="E33" s="73"/>
    </row>
    <row r="34" spans="1:5" s="66" customFormat="1" ht="16.5" customHeight="1" x14ac:dyDescent="0.3">
      <c r="A34" s="74" t="s">
        <v>42</v>
      </c>
      <c r="B34" s="98" t="s">
        <v>43</v>
      </c>
      <c r="C34" s="99"/>
      <c r="D34" s="99"/>
      <c r="E34" s="99"/>
    </row>
    <row r="35" spans="1:5" ht="16.5" customHeight="1" x14ac:dyDescent="0.3">
      <c r="A35" s="74"/>
      <c r="B35" s="98" t="s">
        <v>44</v>
      </c>
      <c r="C35" s="99"/>
      <c r="D35" s="99"/>
      <c r="E35" s="99"/>
    </row>
    <row r="36" spans="1:5" ht="16.5" customHeight="1" x14ac:dyDescent="0.3">
      <c r="A36" s="74"/>
      <c r="B36" s="98" t="s">
        <v>45</v>
      </c>
      <c r="C36" s="99"/>
      <c r="D36" s="99"/>
      <c r="E36" s="99"/>
    </row>
    <row r="37" spans="1:5" ht="15.75" customHeight="1" x14ac:dyDescent="0.25">
      <c r="A37" s="73"/>
      <c r="B37" s="73"/>
      <c r="C37" s="73"/>
      <c r="D37" s="73"/>
      <c r="E37" s="73"/>
    </row>
    <row r="38" spans="1:5" ht="16.5" customHeight="1" x14ac:dyDescent="0.3">
      <c r="A38" s="69" t="s">
        <v>26</v>
      </c>
      <c r="B38" s="70"/>
    </row>
    <row r="39" spans="1:5" ht="16.5" customHeight="1" x14ac:dyDescent="0.3">
      <c r="A39" s="74" t="s">
        <v>29</v>
      </c>
      <c r="B39" s="71" t="s">
        <v>46</v>
      </c>
      <c r="C39" s="73"/>
      <c r="D39" s="73"/>
      <c r="E39" s="73"/>
    </row>
    <row r="40" spans="1:5" ht="16.5" customHeight="1" x14ac:dyDescent="0.3">
      <c r="A40" s="74" t="s">
        <v>31</v>
      </c>
      <c r="B40" s="75">
        <v>99.3</v>
      </c>
      <c r="C40" s="73"/>
      <c r="D40" s="73"/>
      <c r="E40" s="73"/>
    </row>
    <row r="41" spans="1:5" ht="16.5" customHeight="1" x14ac:dyDescent="0.3">
      <c r="A41" s="71" t="s">
        <v>32</v>
      </c>
      <c r="B41" s="75">
        <v>19.47</v>
      </c>
      <c r="C41" s="73"/>
      <c r="D41" s="73"/>
      <c r="E41" s="73"/>
    </row>
    <row r="42" spans="1:5" ht="16.5" customHeight="1" x14ac:dyDescent="0.3">
      <c r="A42" s="71" t="s">
        <v>33</v>
      </c>
      <c r="B42" s="76">
        <f>B41/25*4/100</f>
        <v>3.1151999999999999E-2</v>
      </c>
      <c r="C42" s="73"/>
      <c r="D42" s="73"/>
      <c r="E42" s="73"/>
    </row>
    <row r="43" spans="1:5" ht="15.75" customHeight="1" x14ac:dyDescent="0.25">
      <c r="A43" s="73"/>
      <c r="B43" s="73"/>
      <c r="C43" s="73"/>
      <c r="D43" s="73"/>
      <c r="E43" s="73"/>
    </row>
    <row r="44" spans="1:5" ht="16.5" customHeight="1" x14ac:dyDescent="0.3">
      <c r="A44" s="77" t="s">
        <v>34</v>
      </c>
      <c r="B44" s="78" t="s">
        <v>35</v>
      </c>
      <c r="C44" s="77" t="s">
        <v>36</v>
      </c>
      <c r="D44" s="77" t="s">
        <v>37</v>
      </c>
      <c r="E44" s="77" t="s">
        <v>38</v>
      </c>
    </row>
    <row r="45" spans="1:5" ht="16.5" customHeight="1" x14ac:dyDescent="0.3">
      <c r="A45" s="79">
        <v>1</v>
      </c>
      <c r="B45" s="80">
        <v>5446164</v>
      </c>
      <c r="C45" s="80">
        <v>5341.46</v>
      </c>
      <c r="D45" s="81">
        <v>1.43</v>
      </c>
      <c r="E45" s="82">
        <v>5.25</v>
      </c>
    </row>
    <row r="46" spans="1:5" ht="16.5" customHeight="1" x14ac:dyDescent="0.3">
      <c r="A46" s="79">
        <v>2</v>
      </c>
      <c r="B46" s="80">
        <v>5454780</v>
      </c>
      <c r="C46" s="80">
        <v>5398.62</v>
      </c>
      <c r="D46" s="81">
        <v>1.45</v>
      </c>
      <c r="E46" s="81">
        <v>5.25</v>
      </c>
    </row>
    <row r="47" spans="1:5" ht="16.5" customHeight="1" x14ac:dyDescent="0.3">
      <c r="A47" s="79">
        <v>3</v>
      </c>
      <c r="B47" s="80">
        <v>5450922</v>
      </c>
      <c r="C47" s="80">
        <v>5489.79</v>
      </c>
      <c r="D47" s="81">
        <v>1.47</v>
      </c>
      <c r="E47" s="81">
        <v>5.26</v>
      </c>
    </row>
    <row r="48" spans="1:5" ht="16.5" customHeight="1" x14ac:dyDescent="0.3">
      <c r="A48" s="79">
        <v>4</v>
      </c>
      <c r="B48" s="80">
        <v>5448020</v>
      </c>
      <c r="C48" s="80">
        <v>5538.67</v>
      </c>
      <c r="D48" s="81">
        <v>1.44</v>
      </c>
      <c r="E48" s="81">
        <v>5.26</v>
      </c>
    </row>
    <row r="49" spans="1:7" ht="16.5" customHeight="1" x14ac:dyDescent="0.3">
      <c r="A49" s="79">
        <v>5</v>
      </c>
      <c r="B49" s="80">
        <v>5451344</v>
      </c>
      <c r="C49" s="80">
        <v>5543</v>
      </c>
      <c r="D49" s="81">
        <v>1.45</v>
      </c>
      <c r="E49" s="81">
        <v>5.26</v>
      </c>
    </row>
    <row r="50" spans="1:7" ht="16.5" customHeight="1" x14ac:dyDescent="0.3">
      <c r="A50" s="79">
        <v>6</v>
      </c>
      <c r="B50" s="83">
        <v>5434818</v>
      </c>
      <c r="C50" s="83">
        <v>5531.04</v>
      </c>
      <c r="D50" s="84">
        <v>1.42</v>
      </c>
      <c r="E50" s="84">
        <v>5.26</v>
      </c>
    </row>
    <row r="51" spans="1:7" ht="16.5" customHeight="1" x14ac:dyDescent="0.3">
      <c r="A51" s="85" t="s">
        <v>39</v>
      </c>
      <c r="B51" s="86">
        <f>AVERAGE(B45:B50)</f>
        <v>5447674.666666667</v>
      </c>
      <c r="C51" s="87">
        <f>AVERAGE(C45:C50)</f>
        <v>5473.7633333333333</v>
      </c>
      <c r="D51" s="88">
        <f>AVERAGE(D45:D50)</f>
        <v>1.4433333333333334</v>
      </c>
      <c r="E51" s="88">
        <f>AVERAGE(E45:E50)</f>
        <v>5.2566666666666668</v>
      </c>
    </row>
    <row r="52" spans="1:7" ht="16.5" customHeight="1" x14ac:dyDescent="0.3">
      <c r="A52" s="89" t="s">
        <v>40</v>
      </c>
      <c r="B52" s="90">
        <f>(STDEV(B45:B50)/B51)</f>
        <v>1.2775623583944381E-3</v>
      </c>
      <c r="C52" s="91"/>
      <c r="D52" s="91"/>
      <c r="E52" s="92"/>
    </row>
    <row r="53" spans="1:7" s="66" customFormat="1" ht="16.5" customHeight="1" x14ac:dyDescent="0.3">
      <c r="A53" s="93" t="s">
        <v>41</v>
      </c>
      <c r="B53" s="94">
        <f>COUNT(B45:B50)</f>
        <v>6</v>
      </c>
      <c r="C53" s="95"/>
      <c r="D53" s="96"/>
      <c r="E53" s="97"/>
    </row>
    <row r="54" spans="1:7" s="66" customFormat="1" ht="15.75" customHeight="1" x14ac:dyDescent="0.25">
      <c r="A54" s="73"/>
      <c r="B54" s="73"/>
      <c r="C54" s="73"/>
      <c r="D54" s="73"/>
      <c r="E54" s="73"/>
    </row>
    <row r="55" spans="1:7" s="66" customFormat="1" ht="16.5" customHeight="1" x14ac:dyDescent="0.3">
      <c r="A55" s="74" t="s">
        <v>42</v>
      </c>
      <c r="B55" s="98" t="s">
        <v>43</v>
      </c>
      <c r="C55" s="99"/>
      <c r="D55" s="99"/>
      <c r="E55" s="99"/>
    </row>
    <row r="56" spans="1:7" ht="16.5" customHeight="1" x14ac:dyDescent="0.3">
      <c r="A56" s="74"/>
      <c r="B56" s="98" t="s">
        <v>44</v>
      </c>
      <c r="C56" s="99"/>
      <c r="D56" s="99"/>
      <c r="E56" s="99"/>
    </row>
    <row r="57" spans="1:7" ht="16.5" customHeight="1" x14ac:dyDescent="0.3">
      <c r="A57" s="74"/>
      <c r="B57" s="98" t="s">
        <v>45</v>
      </c>
      <c r="C57" s="99"/>
      <c r="D57" s="99"/>
      <c r="E57" s="99"/>
    </row>
    <row r="58" spans="1:7" ht="14.25" customHeight="1" thickBot="1" x14ac:dyDescent="0.3">
      <c r="A58" s="100"/>
      <c r="B58" s="101"/>
      <c r="D58" s="102"/>
      <c r="F58" s="103"/>
      <c r="G58" s="103"/>
    </row>
    <row r="59" spans="1:7" ht="15" customHeight="1" x14ac:dyDescent="0.3">
      <c r="B59" s="104" t="s">
        <v>20</v>
      </c>
      <c r="C59" s="104"/>
      <c r="E59" s="105" t="s">
        <v>21</v>
      </c>
      <c r="F59" s="106"/>
      <c r="G59" s="105" t="s">
        <v>22</v>
      </c>
    </row>
    <row r="60" spans="1:7" ht="15" customHeight="1" x14ac:dyDescent="0.3">
      <c r="A60" s="107" t="s">
        <v>23</v>
      </c>
      <c r="B60" s="108"/>
      <c r="C60" s="108"/>
      <c r="E60" s="108"/>
      <c r="G60" s="108"/>
    </row>
    <row r="61" spans="1:7" ht="15" customHeight="1" x14ac:dyDescent="0.3">
      <c r="A61" s="107" t="s">
        <v>24</v>
      </c>
      <c r="B61" s="109"/>
      <c r="C61" s="109"/>
      <c r="E61" s="109"/>
      <c r="G61" s="11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3" zoomScale="60" workbookViewId="0">
      <selection activeCell="C45" sqref="C45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64" t="s">
        <v>0</v>
      </c>
      <c r="B1" s="64"/>
      <c r="C1" s="64"/>
      <c r="D1" s="64"/>
      <c r="E1" s="64"/>
      <c r="F1" s="64"/>
      <c r="G1" s="55"/>
    </row>
    <row r="2" spans="1:7" ht="12.75" customHeight="1" x14ac:dyDescent="0.3">
      <c r="A2" s="64"/>
      <c r="B2" s="64"/>
      <c r="C2" s="64"/>
      <c r="D2" s="64"/>
      <c r="E2" s="64"/>
      <c r="F2" s="64"/>
      <c r="G2" s="55"/>
    </row>
    <row r="3" spans="1:7" ht="12.75" customHeight="1" x14ac:dyDescent="0.3">
      <c r="A3" s="64"/>
      <c r="B3" s="64"/>
      <c r="C3" s="64"/>
      <c r="D3" s="64"/>
      <c r="E3" s="64"/>
      <c r="F3" s="64"/>
      <c r="G3" s="55"/>
    </row>
    <row r="4" spans="1:7" ht="12.75" customHeight="1" x14ac:dyDescent="0.3">
      <c r="A4" s="64"/>
      <c r="B4" s="64"/>
      <c r="C4" s="64"/>
      <c r="D4" s="64"/>
      <c r="E4" s="64"/>
      <c r="F4" s="64"/>
      <c r="G4" s="55"/>
    </row>
    <row r="5" spans="1:7" ht="12.75" customHeight="1" x14ac:dyDescent="0.3">
      <c r="A5" s="64"/>
      <c r="B5" s="64"/>
      <c r="C5" s="64"/>
      <c r="D5" s="64"/>
      <c r="E5" s="64"/>
      <c r="F5" s="64"/>
      <c r="G5" s="55"/>
    </row>
    <row r="6" spans="1:7" ht="12.75" customHeight="1" x14ac:dyDescent="0.3">
      <c r="A6" s="64"/>
      <c r="B6" s="64"/>
      <c r="C6" s="64"/>
      <c r="D6" s="64"/>
      <c r="E6" s="64"/>
      <c r="F6" s="64"/>
      <c r="G6" s="55"/>
    </row>
    <row r="7" spans="1:7" ht="12.75" customHeight="1" x14ac:dyDescent="0.3">
      <c r="A7" s="64"/>
      <c r="B7" s="64"/>
      <c r="C7" s="64"/>
      <c r="D7" s="64"/>
      <c r="E7" s="64"/>
      <c r="F7" s="64"/>
      <c r="G7" s="55"/>
    </row>
    <row r="8" spans="1:7" ht="15" customHeight="1" x14ac:dyDescent="0.3">
      <c r="A8" s="63" t="s">
        <v>1</v>
      </c>
      <c r="B8" s="63"/>
      <c r="C8" s="63"/>
      <c r="D8" s="63"/>
      <c r="E8" s="63"/>
      <c r="F8" s="63"/>
      <c r="G8" s="56"/>
    </row>
    <row r="9" spans="1:7" ht="12.75" customHeight="1" x14ac:dyDescent="0.3">
      <c r="A9" s="63"/>
      <c r="B9" s="63"/>
      <c r="C9" s="63"/>
      <c r="D9" s="63"/>
      <c r="E9" s="63"/>
      <c r="F9" s="63"/>
      <c r="G9" s="56"/>
    </row>
    <row r="10" spans="1:7" ht="12.75" customHeight="1" x14ac:dyDescent="0.3">
      <c r="A10" s="63"/>
      <c r="B10" s="63"/>
      <c r="C10" s="63"/>
      <c r="D10" s="63"/>
      <c r="E10" s="63"/>
      <c r="F10" s="63"/>
      <c r="G10" s="56"/>
    </row>
    <row r="11" spans="1:7" ht="12.75" customHeight="1" x14ac:dyDescent="0.3">
      <c r="A11" s="63"/>
      <c r="B11" s="63"/>
      <c r="C11" s="63"/>
      <c r="D11" s="63"/>
      <c r="E11" s="63"/>
      <c r="F11" s="63"/>
      <c r="G11" s="56"/>
    </row>
    <row r="12" spans="1:7" ht="12.75" customHeight="1" x14ac:dyDescent="0.3">
      <c r="A12" s="63"/>
      <c r="B12" s="63"/>
      <c r="C12" s="63"/>
      <c r="D12" s="63"/>
      <c r="E12" s="63"/>
      <c r="F12" s="63"/>
      <c r="G12" s="56"/>
    </row>
    <row r="13" spans="1:7" ht="12.75" customHeight="1" x14ac:dyDescent="0.3">
      <c r="A13" s="63"/>
      <c r="B13" s="63"/>
      <c r="C13" s="63"/>
      <c r="D13" s="63"/>
      <c r="E13" s="63"/>
      <c r="F13" s="63"/>
      <c r="G13" s="56"/>
    </row>
    <row r="14" spans="1:7" ht="12.75" customHeight="1" x14ac:dyDescent="0.3">
      <c r="A14" s="63"/>
      <c r="B14" s="63"/>
      <c r="C14" s="63"/>
      <c r="D14" s="63"/>
      <c r="E14" s="63"/>
      <c r="F14" s="63"/>
      <c r="G14" s="56"/>
    </row>
    <row r="15" spans="1:7" ht="13.5" customHeight="1" x14ac:dyDescent="0.3"/>
    <row r="16" spans="1:7" ht="19.5" customHeight="1" x14ac:dyDescent="0.3">
      <c r="A16" s="59" t="s">
        <v>2</v>
      </c>
      <c r="B16" s="60"/>
      <c r="C16" s="60"/>
      <c r="D16" s="60"/>
      <c r="E16" s="60"/>
      <c r="F16" s="61"/>
    </row>
    <row r="17" spans="1:13" ht="18.75" customHeight="1" x14ac:dyDescent="0.3">
      <c r="A17" s="62" t="s">
        <v>3</v>
      </c>
      <c r="B17" s="62"/>
      <c r="C17" s="62"/>
      <c r="D17" s="62"/>
      <c r="E17" s="62"/>
      <c r="F17" s="62"/>
    </row>
    <row r="18" spans="1:13" x14ac:dyDescent="0.3">
      <c r="B18" s="1" t="s">
        <v>4</v>
      </c>
    </row>
    <row r="19" spans="1:13" x14ac:dyDescent="0.3">
      <c r="B19" s="1" t="s">
        <v>5</v>
      </c>
    </row>
    <row r="20" spans="1:13" ht="16.5" customHeight="1" x14ac:dyDescent="0.3">
      <c r="A20" s="2" t="s">
        <v>6</v>
      </c>
      <c r="B20" s="57" t="s">
        <v>7</v>
      </c>
    </row>
    <row r="21" spans="1:13" ht="16.5" customHeight="1" x14ac:dyDescent="0.3">
      <c r="A21" s="2" t="s">
        <v>8</v>
      </c>
      <c r="B21" s="57" t="s">
        <v>9</v>
      </c>
    </row>
    <row r="22" spans="1:13" ht="16.5" customHeight="1" x14ac:dyDescent="0.3">
      <c r="A22" s="2" t="s">
        <v>10</v>
      </c>
      <c r="B22" s="57" t="s">
        <v>11</v>
      </c>
    </row>
    <row r="23" spans="1:13" ht="16.5" customHeight="1" x14ac:dyDescent="0.3">
      <c r="A23" s="2" t="s">
        <v>12</v>
      </c>
      <c r="B23" s="57">
        <v>0</v>
      </c>
    </row>
    <row r="24" spans="1:13" ht="16.5" customHeight="1" x14ac:dyDescent="0.3">
      <c r="A24" s="2" t="s">
        <v>13</v>
      </c>
      <c r="B24" s="58">
        <v>0</v>
      </c>
    </row>
    <row r="25" spans="1:13" ht="16.5" customHeight="1" x14ac:dyDescent="0.3">
      <c r="A25" s="2" t="s">
        <v>14</v>
      </c>
      <c r="B25" s="58">
        <v>0</v>
      </c>
    </row>
    <row r="27" spans="1:13" ht="13.5" customHeight="1" x14ac:dyDescent="0.3"/>
    <row r="28" spans="1:13" ht="17.25" customHeight="1" x14ac:dyDescent="0.3">
      <c r="B28" s="4"/>
      <c r="C28" s="5" t="s">
        <v>15</v>
      </c>
      <c r="D28" s="5" t="s">
        <v>16</v>
      </c>
      <c r="E28" s="6"/>
      <c r="F28" s="6"/>
      <c r="G28" s="6"/>
      <c r="H28" s="7"/>
      <c r="I28" s="6"/>
      <c r="J28" s="6"/>
      <c r="K28" s="6"/>
      <c r="L28" s="8"/>
      <c r="M28" s="8"/>
    </row>
    <row r="29" spans="1:13" ht="16.5" customHeight="1" x14ac:dyDescent="0.3">
      <c r="B29" s="9">
        <v>12.189590000000001</v>
      </c>
      <c r="C29" s="10">
        <v>18.35491</v>
      </c>
      <c r="D29" s="10">
        <v>18.467829999999999</v>
      </c>
      <c r="E29" s="11"/>
      <c r="F29" s="11"/>
      <c r="G29" s="11"/>
      <c r="H29" s="7"/>
      <c r="I29" s="11"/>
      <c r="J29" s="11"/>
      <c r="K29" s="11"/>
      <c r="L29" s="8"/>
      <c r="M29" s="8"/>
    </row>
    <row r="30" spans="1:13" ht="15.75" customHeight="1" x14ac:dyDescent="0.3">
      <c r="B30" s="12"/>
      <c r="C30" s="10">
        <v>18.322279999999999</v>
      </c>
      <c r="D30" s="10">
        <v>18.515039999999999</v>
      </c>
      <c r="E30" s="11"/>
      <c r="F30" s="11"/>
      <c r="G30" s="11"/>
      <c r="H30" s="7"/>
      <c r="I30" s="11"/>
      <c r="J30" s="11"/>
      <c r="K30" s="11"/>
      <c r="L30" s="8"/>
      <c r="M30" s="8"/>
    </row>
    <row r="31" spans="1:13" ht="16.5" customHeight="1" x14ac:dyDescent="0.3">
      <c r="B31" s="12"/>
      <c r="C31" s="13">
        <v>18.33765</v>
      </c>
      <c r="D31" s="13">
        <v>18.501159999999999</v>
      </c>
      <c r="E31" s="11"/>
      <c r="F31" s="11"/>
      <c r="G31" s="11"/>
      <c r="H31" s="7"/>
      <c r="I31" s="11"/>
      <c r="J31" s="11"/>
      <c r="K31" s="11"/>
      <c r="L31" s="8"/>
      <c r="M31" s="8"/>
    </row>
    <row r="32" spans="1:13" ht="16.5" customHeight="1" x14ac:dyDescent="0.3">
      <c r="B32" s="12"/>
      <c r="C32" s="14"/>
      <c r="D32" s="15"/>
      <c r="E32" s="11"/>
      <c r="F32" s="11"/>
      <c r="G32" s="11"/>
      <c r="H32" s="7"/>
      <c r="I32" s="11"/>
      <c r="J32" s="11"/>
      <c r="K32" s="11"/>
      <c r="L32" s="8"/>
      <c r="M32" s="8"/>
    </row>
    <row r="33" spans="1:13" ht="17.25" customHeight="1" x14ac:dyDescent="0.3">
      <c r="B33" s="16">
        <f>AVERAGE(B29:B32)</f>
        <v>12.189590000000001</v>
      </c>
      <c r="C33" s="16">
        <f>AVERAGE(C29:C32)</f>
        <v>18.338279999999997</v>
      </c>
      <c r="D33" s="16">
        <f>AVERAGE(D29:D32)</f>
        <v>18.494676666666667</v>
      </c>
      <c r="E33" s="17"/>
      <c r="F33" s="17"/>
      <c r="G33" s="17"/>
      <c r="H33" s="7"/>
      <c r="I33" s="17"/>
      <c r="J33" s="17"/>
      <c r="K33" s="17"/>
      <c r="L33" s="8"/>
      <c r="M33" s="8"/>
    </row>
    <row r="34" spans="1:13" ht="16.5" customHeight="1" x14ac:dyDescent="0.3">
      <c r="B34" s="18"/>
      <c r="C34" s="18"/>
      <c r="D34" s="18"/>
      <c r="E34" s="7"/>
      <c r="F34" s="7"/>
      <c r="G34" s="7"/>
      <c r="H34" s="7"/>
      <c r="I34" s="7"/>
      <c r="J34" s="7"/>
      <c r="K34" s="7"/>
      <c r="L34" s="8"/>
      <c r="M34" s="8"/>
    </row>
    <row r="35" spans="1:13" ht="16.5" customHeight="1" x14ac:dyDescent="0.3">
      <c r="B35" s="19" t="s">
        <v>17</v>
      </c>
      <c r="C35" s="20">
        <f>C33-B33</f>
        <v>6.1486899999999967</v>
      </c>
      <c r="D35" s="18"/>
      <c r="E35" s="7"/>
      <c r="F35" s="21"/>
      <c r="G35" s="7"/>
      <c r="H35" s="7"/>
      <c r="I35" s="7"/>
      <c r="J35" s="21"/>
      <c r="K35" s="7"/>
      <c r="L35" s="8"/>
      <c r="M35" s="8"/>
    </row>
    <row r="36" spans="1:13" ht="16.5" customHeight="1" x14ac:dyDescent="0.3">
      <c r="B36" s="18"/>
      <c r="C36" s="22"/>
      <c r="D36" s="18"/>
      <c r="E36" s="7"/>
      <c r="F36" s="21"/>
      <c r="G36" s="7"/>
      <c r="H36" s="7"/>
      <c r="I36" s="7"/>
      <c r="J36" s="21"/>
      <c r="K36" s="7"/>
      <c r="L36" s="8"/>
      <c r="M36" s="8"/>
    </row>
    <row r="37" spans="1:13" ht="16.5" customHeight="1" x14ac:dyDescent="0.3">
      <c r="B37" s="19" t="s">
        <v>18</v>
      </c>
      <c r="C37" s="20">
        <f>D33-B33</f>
        <v>6.3050866666666661</v>
      </c>
      <c r="D37" s="18"/>
      <c r="E37" s="7"/>
      <c r="F37" s="21"/>
      <c r="G37" s="7"/>
      <c r="H37" s="7"/>
      <c r="I37" s="7"/>
      <c r="J37" s="21"/>
      <c r="K37" s="7"/>
      <c r="L37" s="8"/>
      <c r="M37" s="8"/>
    </row>
    <row r="38" spans="1:13" ht="16.5" customHeight="1" x14ac:dyDescent="0.3">
      <c r="B38" s="18"/>
      <c r="C38" s="22"/>
      <c r="D38" s="18"/>
      <c r="E38" s="7"/>
      <c r="F38" s="23"/>
      <c r="G38" s="24"/>
      <c r="H38" s="24"/>
      <c r="I38" s="24"/>
      <c r="J38" s="23"/>
      <c r="K38" s="7"/>
      <c r="L38" s="8"/>
      <c r="M38" s="8"/>
    </row>
    <row r="39" spans="1:13" ht="32.25" customHeight="1" x14ac:dyDescent="0.3">
      <c r="B39" s="25" t="s">
        <v>19</v>
      </c>
      <c r="C39" s="26">
        <f>C37/C35</f>
        <v>1.0254357703293986</v>
      </c>
      <c r="D39" s="18"/>
      <c r="E39" s="27"/>
      <c r="F39" s="28"/>
      <c r="G39" s="24"/>
      <c r="H39" s="24"/>
      <c r="I39" s="29"/>
      <c r="J39" s="28"/>
      <c r="K39" s="7"/>
      <c r="L39" s="8"/>
      <c r="M39" s="8"/>
    </row>
    <row r="40" spans="1:13" ht="14.25" customHeight="1" x14ac:dyDescent="0.3">
      <c r="A40" s="30"/>
      <c r="B40" s="31"/>
      <c r="C40" s="32"/>
      <c r="D40" s="33"/>
      <c r="E40" s="32"/>
      <c r="G40" s="34"/>
      <c r="H40" s="34"/>
      <c r="I40" s="35"/>
      <c r="J40" s="36"/>
    </row>
    <row r="41" spans="1:13" ht="16.5" customHeight="1" x14ac:dyDescent="0.3">
      <c r="A41" s="3"/>
      <c r="B41" s="37" t="s">
        <v>20</v>
      </c>
      <c r="C41" s="37"/>
      <c r="D41" s="38" t="s">
        <v>21</v>
      </c>
      <c r="E41" s="39"/>
      <c r="F41" s="38" t="s">
        <v>22</v>
      </c>
      <c r="G41" s="34"/>
      <c r="H41" s="34"/>
      <c r="I41" s="35"/>
      <c r="J41" s="36"/>
    </row>
    <row r="42" spans="1:13" ht="59.25" customHeight="1" x14ac:dyDescent="0.3">
      <c r="A42" s="40" t="s">
        <v>23</v>
      </c>
      <c r="B42" s="41"/>
      <c r="C42" s="42"/>
      <c r="D42" s="41"/>
      <c r="E42" s="43"/>
      <c r="F42" s="44"/>
      <c r="G42" s="34"/>
      <c r="H42" s="34"/>
      <c r="I42" s="35"/>
      <c r="J42" s="36"/>
    </row>
    <row r="43" spans="1:13" ht="59.25" customHeight="1" x14ac:dyDescent="0.3">
      <c r="A43" s="40" t="s">
        <v>24</v>
      </c>
      <c r="B43" s="45"/>
      <c r="C43" s="46"/>
      <c r="D43" s="45"/>
      <c r="E43" s="43"/>
      <c r="F43" s="47"/>
      <c r="G43" s="48"/>
      <c r="H43" s="48"/>
      <c r="I43" s="49"/>
    </row>
    <row r="44" spans="1:13" ht="13.5" customHeight="1" x14ac:dyDescent="0.3">
      <c r="A44" s="48"/>
      <c r="B44" s="48"/>
      <c r="C44" s="48"/>
      <c r="D44" s="49"/>
      <c r="F44" s="48"/>
      <c r="G44" s="48"/>
      <c r="H44" s="48"/>
      <c r="I44" s="49"/>
    </row>
    <row r="45" spans="1:13" ht="13.5" customHeight="1" x14ac:dyDescent="0.3">
      <c r="A45" s="48"/>
      <c r="B45" s="48"/>
      <c r="C45" s="48"/>
      <c r="D45" s="49"/>
      <c r="F45" s="48"/>
      <c r="G45" s="48"/>
      <c r="H45" s="48"/>
      <c r="I45" s="49"/>
    </row>
    <row r="47" spans="1:13" ht="13.5" customHeight="1" x14ac:dyDescent="0.3">
      <c r="A47" s="50"/>
      <c r="B47" s="50"/>
      <c r="C47" s="50"/>
      <c r="F47" s="50"/>
      <c r="G47" s="50"/>
      <c r="H47" s="50"/>
    </row>
    <row r="48" spans="1:13" ht="13.5" customHeight="1" x14ac:dyDescent="0.3">
      <c r="A48" s="51"/>
      <c r="B48" s="51"/>
      <c r="C48" s="51"/>
      <c r="F48" s="51"/>
      <c r="G48" s="51"/>
      <c r="H48" s="51"/>
    </row>
    <row r="49" spans="1:8" x14ac:dyDescent="0.3">
      <c r="B49" s="52"/>
      <c r="C49" s="52"/>
      <c r="G49" s="52"/>
      <c r="H49" s="52"/>
    </row>
    <row r="50" spans="1:8" x14ac:dyDescent="0.3">
      <c r="A50" s="53"/>
      <c r="F50" s="53"/>
    </row>
    <row r="51" spans="1:8" x14ac:dyDescent="0.3">
      <c r="C51" s="54"/>
    </row>
    <row r="52" spans="1:8" x14ac:dyDescent="0.3">
      <c r="C52" s="54"/>
    </row>
    <row r="57" spans="1:8" ht="13.5" customHeight="1" x14ac:dyDescent="0.3">
      <c r="C57" s="4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51" zoomScale="55" zoomScaleNormal="75" workbookViewId="0">
      <selection activeCell="D61" sqref="D61:D72"/>
    </sheetView>
  </sheetViews>
  <sheetFormatPr defaultRowHeight="13.5" x14ac:dyDescent="0.25"/>
  <cols>
    <col min="1" max="1" width="55.42578125" style="66" customWidth="1"/>
    <col min="2" max="2" width="33.7109375" style="66" customWidth="1"/>
    <col min="3" max="3" width="42.28515625" style="66" customWidth="1"/>
    <col min="4" max="4" width="30.5703125" style="66" customWidth="1"/>
    <col min="5" max="5" width="35.42578125" style="66" customWidth="1"/>
    <col min="6" max="6" width="30.7109375" style="66" customWidth="1"/>
    <col min="7" max="7" width="35.42578125" style="66" customWidth="1"/>
    <col min="8" max="9" width="30.28515625" style="66" customWidth="1"/>
    <col min="10" max="10" width="30.42578125" style="66" customWidth="1"/>
    <col min="11" max="11" width="21.28515625" style="66" customWidth="1"/>
    <col min="12" max="12" width="9.140625" style="66" customWidth="1"/>
    <col min="13" max="16384" width="9.140625" style="103"/>
  </cols>
  <sheetData>
    <row r="1" spans="1:8" x14ac:dyDescent="0.25">
      <c r="A1" s="111" t="s">
        <v>0</v>
      </c>
      <c r="B1" s="111"/>
      <c r="C1" s="111"/>
      <c r="D1" s="111"/>
      <c r="E1" s="111"/>
      <c r="F1" s="111"/>
      <c r="G1" s="111"/>
      <c r="H1" s="111"/>
    </row>
    <row r="2" spans="1:8" x14ac:dyDescent="0.25">
      <c r="A2" s="111"/>
      <c r="B2" s="111"/>
      <c r="C2" s="111"/>
      <c r="D2" s="111"/>
      <c r="E2" s="111"/>
      <c r="F2" s="111"/>
      <c r="G2" s="111"/>
      <c r="H2" s="111"/>
    </row>
    <row r="3" spans="1:8" x14ac:dyDescent="0.25">
      <c r="A3" s="111"/>
      <c r="B3" s="111"/>
      <c r="C3" s="111"/>
      <c r="D3" s="111"/>
      <c r="E3" s="111"/>
      <c r="F3" s="111"/>
      <c r="G3" s="111"/>
      <c r="H3" s="111"/>
    </row>
    <row r="4" spans="1:8" x14ac:dyDescent="0.25">
      <c r="A4" s="111"/>
      <c r="B4" s="111"/>
      <c r="C4" s="111"/>
      <c r="D4" s="111"/>
      <c r="E4" s="111"/>
      <c r="F4" s="111"/>
      <c r="G4" s="111"/>
      <c r="H4" s="111"/>
    </row>
    <row r="5" spans="1:8" x14ac:dyDescent="0.25">
      <c r="A5" s="111"/>
      <c r="B5" s="111"/>
      <c r="C5" s="111"/>
      <c r="D5" s="111"/>
      <c r="E5" s="111"/>
      <c r="F5" s="111"/>
      <c r="G5" s="111"/>
      <c r="H5" s="111"/>
    </row>
    <row r="6" spans="1:8" x14ac:dyDescent="0.25">
      <c r="A6" s="111"/>
      <c r="B6" s="111"/>
      <c r="C6" s="111"/>
      <c r="D6" s="111"/>
      <c r="E6" s="111"/>
      <c r="F6" s="111"/>
      <c r="G6" s="111"/>
      <c r="H6" s="111"/>
    </row>
    <row r="7" spans="1:8" x14ac:dyDescent="0.25">
      <c r="A7" s="111"/>
      <c r="B7" s="111"/>
      <c r="C7" s="111"/>
      <c r="D7" s="111"/>
      <c r="E7" s="111"/>
      <c r="F7" s="111"/>
      <c r="G7" s="111"/>
      <c r="H7" s="111"/>
    </row>
    <row r="8" spans="1:8" x14ac:dyDescent="0.25">
      <c r="A8" s="112" t="s">
        <v>1</v>
      </c>
      <c r="B8" s="112"/>
      <c r="C8" s="112"/>
      <c r="D8" s="112"/>
      <c r="E8" s="112"/>
      <c r="F8" s="112"/>
      <c r="G8" s="112"/>
      <c r="H8" s="112"/>
    </row>
    <row r="9" spans="1:8" x14ac:dyDescent="0.25">
      <c r="A9" s="112"/>
      <c r="B9" s="112"/>
      <c r="C9" s="112"/>
      <c r="D9" s="112"/>
      <c r="E9" s="112"/>
      <c r="F9" s="112"/>
      <c r="G9" s="112"/>
      <c r="H9" s="112"/>
    </row>
    <row r="10" spans="1:8" x14ac:dyDescent="0.25">
      <c r="A10" s="112"/>
      <c r="B10" s="112"/>
      <c r="C10" s="112"/>
      <c r="D10" s="112"/>
      <c r="E10" s="112"/>
      <c r="F10" s="112"/>
      <c r="G10" s="112"/>
      <c r="H10" s="112"/>
    </row>
    <row r="11" spans="1:8" x14ac:dyDescent="0.25">
      <c r="A11" s="112"/>
      <c r="B11" s="112"/>
      <c r="C11" s="112"/>
      <c r="D11" s="112"/>
      <c r="E11" s="112"/>
      <c r="F11" s="112"/>
      <c r="G11" s="112"/>
      <c r="H11" s="112"/>
    </row>
    <row r="12" spans="1:8" x14ac:dyDescent="0.25">
      <c r="A12" s="112"/>
      <c r="B12" s="112"/>
      <c r="C12" s="112"/>
      <c r="D12" s="112"/>
      <c r="E12" s="112"/>
      <c r="F12" s="112"/>
      <c r="G12" s="112"/>
      <c r="H12" s="112"/>
    </row>
    <row r="13" spans="1:8" x14ac:dyDescent="0.25">
      <c r="A13" s="112"/>
      <c r="B13" s="112"/>
      <c r="C13" s="112"/>
      <c r="D13" s="112"/>
      <c r="E13" s="112"/>
      <c r="F13" s="112"/>
      <c r="G13" s="112"/>
      <c r="H13" s="112"/>
    </row>
    <row r="14" spans="1:8" x14ac:dyDescent="0.25">
      <c r="A14" s="112"/>
      <c r="B14" s="112"/>
      <c r="C14" s="112"/>
      <c r="D14" s="112"/>
      <c r="E14" s="112"/>
      <c r="F14" s="112"/>
      <c r="G14" s="112"/>
      <c r="H14" s="112"/>
    </row>
    <row r="15" spans="1:8" ht="19.5" customHeight="1" thickBot="1" x14ac:dyDescent="0.3"/>
    <row r="16" spans="1:8" ht="19.5" customHeight="1" thickBot="1" x14ac:dyDescent="0.35">
      <c r="A16" s="113" t="s">
        <v>2</v>
      </c>
      <c r="B16" s="114"/>
      <c r="C16" s="114"/>
      <c r="D16" s="114"/>
      <c r="E16" s="114"/>
      <c r="F16" s="114"/>
      <c r="G16" s="114"/>
      <c r="H16" s="115"/>
    </row>
    <row r="17" spans="1:14" ht="20.25" customHeight="1" x14ac:dyDescent="0.25">
      <c r="A17" s="116" t="s">
        <v>47</v>
      </c>
      <c r="B17" s="116"/>
      <c r="C17" s="116"/>
      <c r="D17" s="116"/>
      <c r="E17" s="116"/>
      <c r="F17" s="116"/>
      <c r="G17" s="116"/>
      <c r="H17" s="116"/>
    </row>
    <row r="18" spans="1:14" ht="26.25" customHeight="1" x14ac:dyDescent="0.4">
      <c r="A18" s="117" t="s">
        <v>6</v>
      </c>
      <c r="B18" s="118" t="s">
        <v>4</v>
      </c>
      <c r="C18" s="118"/>
    </row>
    <row r="19" spans="1:14" ht="26.25" customHeight="1" x14ac:dyDescent="0.4">
      <c r="A19" s="117" t="s">
        <v>8</v>
      </c>
      <c r="B19" s="119" t="s">
        <v>5</v>
      </c>
      <c r="C19" s="120">
        <v>25</v>
      </c>
    </row>
    <row r="20" spans="1:14" ht="26.25" customHeight="1" x14ac:dyDescent="0.4">
      <c r="A20" s="117" t="s">
        <v>10</v>
      </c>
      <c r="B20" s="119" t="s">
        <v>48</v>
      </c>
      <c r="C20" s="121"/>
    </row>
    <row r="21" spans="1:14" ht="26.25" customHeight="1" x14ac:dyDescent="0.4">
      <c r="A21" s="117" t="s">
        <v>12</v>
      </c>
      <c r="B21" s="122" t="s">
        <v>9</v>
      </c>
      <c r="C21" s="122"/>
      <c r="D21" s="122"/>
      <c r="E21" s="122"/>
      <c r="F21" s="122"/>
      <c r="G21" s="122"/>
      <c r="H21" s="122"/>
      <c r="I21" s="122"/>
    </row>
    <row r="22" spans="1:14" ht="26.25" customHeight="1" x14ac:dyDescent="0.4">
      <c r="A22" s="117" t="s">
        <v>13</v>
      </c>
      <c r="B22" s="123" t="s">
        <v>49</v>
      </c>
      <c r="C22" s="121"/>
      <c r="D22" s="121"/>
      <c r="E22" s="121"/>
      <c r="F22" s="121"/>
      <c r="G22" s="121"/>
      <c r="H22" s="121"/>
      <c r="I22" s="121"/>
    </row>
    <row r="23" spans="1:14" ht="26.25" customHeight="1" x14ac:dyDescent="0.4">
      <c r="A23" s="117" t="s">
        <v>14</v>
      </c>
      <c r="B23" s="123"/>
      <c r="C23" s="121"/>
      <c r="D23" s="121"/>
      <c r="E23" s="121"/>
      <c r="F23" s="121"/>
      <c r="G23" s="121"/>
      <c r="H23" s="121"/>
      <c r="I23" s="121"/>
    </row>
    <row r="24" spans="1:14" ht="18.75" x14ac:dyDescent="0.3">
      <c r="A24" s="117"/>
      <c r="B24" s="124"/>
    </row>
    <row r="25" spans="1:14" ht="18.75" x14ac:dyDescent="0.3">
      <c r="A25" s="125" t="s">
        <v>26</v>
      </c>
      <c r="B25" s="124"/>
    </row>
    <row r="26" spans="1:14" ht="26.25" customHeight="1" x14ac:dyDescent="0.4">
      <c r="A26" s="126" t="s">
        <v>29</v>
      </c>
      <c r="B26" s="118" t="s">
        <v>30</v>
      </c>
      <c r="C26" s="118"/>
    </row>
    <row r="27" spans="1:14" ht="26.25" customHeight="1" x14ac:dyDescent="0.4">
      <c r="A27" s="127" t="s">
        <v>50</v>
      </c>
      <c r="B27" s="122" t="s">
        <v>51</v>
      </c>
      <c r="C27" s="122"/>
    </row>
    <row r="28" spans="1:14" ht="27" customHeight="1" thickBot="1" x14ac:dyDescent="0.45">
      <c r="A28" s="127" t="s">
        <v>31</v>
      </c>
      <c r="B28" s="128">
        <v>99.02</v>
      </c>
    </row>
    <row r="29" spans="1:14" s="72" customFormat="1" ht="27" customHeight="1" thickBot="1" x14ac:dyDescent="0.45">
      <c r="A29" s="127" t="s">
        <v>52</v>
      </c>
      <c r="B29" s="129">
        <v>0</v>
      </c>
      <c r="C29" s="130" t="s">
        <v>53</v>
      </c>
      <c r="D29" s="131"/>
      <c r="E29" s="131"/>
      <c r="F29" s="131"/>
      <c r="G29" s="131"/>
      <c r="H29" s="132"/>
      <c r="I29" s="133"/>
      <c r="J29" s="133"/>
      <c r="K29" s="133"/>
      <c r="L29" s="133"/>
    </row>
    <row r="30" spans="1:14" s="72" customFormat="1" ht="19.5" customHeight="1" thickBot="1" x14ac:dyDescent="0.35">
      <c r="A30" s="127" t="s">
        <v>54</v>
      </c>
      <c r="B30" s="134">
        <f>B28-B29</f>
        <v>99.02</v>
      </c>
      <c r="C30" s="135"/>
      <c r="D30" s="135"/>
      <c r="E30" s="135"/>
      <c r="F30" s="135"/>
      <c r="G30" s="135"/>
      <c r="H30" s="136"/>
      <c r="I30" s="133"/>
      <c r="J30" s="133"/>
      <c r="K30" s="133"/>
      <c r="L30" s="133"/>
    </row>
    <row r="31" spans="1:14" s="72" customFormat="1" ht="27" customHeight="1" thickBot="1" x14ac:dyDescent="0.45">
      <c r="A31" s="127" t="s">
        <v>55</v>
      </c>
      <c r="B31" s="137">
        <v>1</v>
      </c>
      <c r="C31" s="138" t="s">
        <v>56</v>
      </c>
      <c r="D31" s="139"/>
      <c r="E31" s="139"/>
      <c r="F31" s="139"/>
      <c r="G31" s="139"/>
      <c r="H31" s="140"/>
      <c r="I31" s="133"/>
      <c r="J31" s="133"/>
      <c r="K31" s="133"/>
      <c r="L31" s="133"/>
    </row>
    <row r="32" spans="1:14" s="72" customFormat="1" ht="27" customHeight="1" thickBot="1" x14ac:dyDescent="0.45">
      <c r="A32" s="127" t="s">
        <v>57</v>
      </c>
      <c r="B32" s="137">
        <v>1</v>
      </c>
      <c r="C32" s="138" t="s">
        <v>58</v>
      </c>
      <c r="D32" s="139"/>
      <c r="E32" s="139"/>
      <c r="F32" s="139"/>
      <c r="G32" s="139"/>
      <c r="H32" s="140"/>
      <c r="I32" s="133"/>
      <c r="J32" s="133"/>
      <c r="K32" s="133"/>
      <c r="L32" s="141"/>
      <c r="M32" s="141"/>
      <c r="N32" s="142"/>
    </row>
    <row r="33" spans="1:14" s="72" customFormat="1" ht="17.25" customHeight="1" x14ac:dyDescent="0.3">
      <c r="A33" s="127"/>
      <c r="B33" s="143"/>
      <c r="C33" s="144"/>
      <c r="D33" s="144"/>
      <c r="E33" s="144"/>
      <c r="F33" s="144"/>
      <c r="G33" s="144"/>
      <c r="H33" s="144"/>
      <c r="I33" s="133"/>
      <c r="J33" s="133"/>
      <c r="K33" s="133"/>
      <c r="L33" s="141"/>
      <c r="M33" s="141"/>
      <c r="N33" s="142"/>
    </row>
    <row r="34" spans="1:14" s="72" customFormat="1" ht="18.75" x14ac:dyDescent="0.3">
      <c r="A34" s="127" t="s">
        <v>59</v>
      </c>
      <c r="B34" s="145">
        <f>B31/B32</f>
        <v>1</v>
      </c>
      <c r="C34" s="146" t="s">
        <v>60</v>
      </c>
      <c r="D34" s="146"/>
      <c r="E34" s="146"/>
      <c r="F34" s="146"/>
      <c r="G34" s="146"/>
      <c r="H34" s="146"/>
      <c r="I34" s="133"/>
      <c r="J34" s="133"/>
      <c r="K34" s="133"/>
      <c r="L34" s="141"/>
      <c r="M34" s="141"/>
      <c r="N34" s="142"/>
    </row>
    <row r="35" spans="1:14" s="72" customFormat="1" ht="19.5" customHeight="1" thickBot="1" x14ac:dyDescent="0.35">
      <c r="A35" s="127"/>
      <c r="B35" s="134"/>
      <c r="H35" s="146"/>
      <c r="I35" s="133"/>
      <c r="J35" s="133"/>
      <c r="K35" s="133"/>
      <c r="L35" s="141"/>
      <c r="M35" s="141"/>
      <c r="N35" s="142"/>
    </row>
    <row r="36" spans="1:14" s="72" customFormat="1" ht="27" customHeight="1" thickBot="1" x14ac:dyDescent="0.45">
      <c r="A36" s="147" t="s">
        <v>61</v>
      </c>
      <c r="B36" s="148">
        <v>100</v>
      </c>
      <c r="C36" s="146"/>
      <c r="D36" s="149" t="s">
        <v>62</v>
      </c>
      <c r="E36" s="150"/>
      <c r="F36" s="151" t="s">
        <v>63</v>
      </c>
      <c r="G36" s="152"/>
      <c r="J36" s="133"/>
      <c r="K36" s="133"/>
      <c r="L36" s="141"/>
      <c r="M36" s="141"/>
      <c r="N36" s="142"/>
    </row>
    <row r="37" spans="1:14" s="72" customFormat="1" ht="26.25" customHeight="1" x14ac:dyDescent="0.4">
      <c r="A37" s="153" t="s">
        <v>64</v>
      </c>
      <c r="B37" s="154">
        <v>1</v>
      </c>
      <c r="C37" s="155" t="s">
        <v>65</v>
      </c>
      <c r="D37" s="156" t="s">
        <v>66</v>
      </c>
      <c r="E37" s="157" t="s">
        <v>67</v>
      </c>
      <c r="F37" s="156" t="s">
        <v>66</v>
      </c>
      <c r="G37" s="158" t="s">
        <v>67</v>
      </c>
      <c r="J37" s="133"/>
      <c r="K37" s="133"/>
      <c r="L37" s="141"/>
      <c r="M37" s="141"/>
      <c r="N37" s="142"/>
    </row>
    <row r="38" spans="1:14" s="72" customFormat="1" ht="26.25" customHeight="1" x14ac:dyDescent="0.4">
      <c r="A38" s="153" t="s">
        <v>68</v>
      </c>
      <c r="B38" s="154">
        <v>1</v>
      </c>
      <c r="C38" s="159">
        <v>1</v>
      </c>
      <c r="D38" s="160">
        <v>75192278</v>
      </c>
      <c r="E38" s="161">
        <f>IF(ISBLANK(D38),"-",$D$48/$D$45*D38)</f>
        <v>77141795.821270689</v>
      </c>
      <c r="F38" s="160">
        <v>79768599</v>
      </c>
      <c r="G38" s="162">
        <f>IF(ISBLANK(F38),"-",$D$48/$F$45*F38)</f>
        <v>78449731.532131135</v>
      </c>
      <c r="J38" s="133"/>
      <c r="K38" s="133"/>
      <c r="L38" s="141"/>
      <c r="M38" s="141"/>
      <c r="N38" s="142"/>
    </row>
    <row r="39" spans="1:14" s="72" customFormat="1" ht="26.25" customHeight="1" x14ac:dyDescent="0.4">
      <c r="A39" s="153" t="s">
        <v>69</v>
      </c>
      <c r="B39" s="154">
        <v>1</v>
      </c>
      <c r="C39" s="163">
        <v>2</v>
      </c>
      <c r="D39" s="164">
        <v>75012242</v>
      </c>
      <c r="E39" s="165">
        <f>IF(ISBLANK(D39),"-",$D$48/$D$45*D39)</f>
        <v>76957092.009630904</v>
      </c>
      <c r="F39" s="164">
        <v>79734890</v>
      </c>
      <c r="G39" s="166">
        <f>IF(ISBLANK(F39),"-",$D$48/$F$45*F39)</f>
        <v>78416579.865518361</v>
      </c>
      <c r="J39" s="133"/>
      <c r="K39" s="133"/>
      <c r="L39" s="141"/>
      <c r="M39" s="141"/>
      <c r="N39" s="142"/>
    </row>
    <row r="40" spans="1:14" ht="26.25" customHeight="1" x14ac:dyDescent="0.4">
      <c r="A40" s="153" t="s">
        <v>70</v>
      </c>
      <c r="B40" s="154">
        <v>1</v>
      </c>
      <c r="C40" s="163">
        <v>3</v>
      </c>
      <c r="D40" s="164">
        <v>75013839</v>
      </c>
      <c r="E40" s="165">
        <f>IF(ISBLANK(D40),"-",$D$48/$D$45*D40)</f>
        <v>76958730.415211946</v>
      </c>
      <c r="F40" s="164">
        <v>79830112</v>
      </c>
      <c r="G40" s="166">
        <f>IF(ISBLANK(F40),"-",$D$48/$F$45*F40)</f>
        <v>78510227.49666144</v>
      </c>
      <c r="L40" s="141"/>
      <c r="M40" s="141"/>
      <c r="N40" s="146"/>
    </row>
    <row r="41" spans="1:14" ht="26.25" customHeight="1" x14ac:dyDescent="0.4">
      <c r="A41" s="153" t="s">
        <v>71</v>
      </c>
      <c r="B41" s="154">
        <v>1</v>
      </c>
      <c r="C41" s="167">
        <v>4</v>
      </c>
      <c r="D41" s="168"/>
      <c r="E41" s="169" t="str">
        <f>IF(ISBLANK(D41),"-",$D$48/$D$45*D41)</f>
        <v>-</v>
      </c>
      <c r="F41" s="168"/>
      <c r="G41" s="170" t="str">
        <f>IF(ISBLANK(F41),"-",$D$48/$F$45*F41)</f>
        <v>-</v>
      </c>
      <c r="L41" s="141"/>
      <c r="M41" s="141"/>
      <c r="N41" s="146"/>
    </row>
    <row r="42" spans="1:14" ht="27" customHeight="1" thickBot="1" x14ac:dyDescent="0.45">
      <c r="A42" s="153" t="s">
        <v>72</v>
      </c>
      <c r="B42" s="154">
        <v>1</v>
      </c>
      <c r="C42" s="171" t="s">
        <v>73</v>
      </c>
      <c r="D42" s="172">
        <f>AVERAGE(D38:D41)</f>
        <v>75072786.333333328</v>
      </c>
      <c r="E42" s="173">
        <f>AVERAGE(E38:E41)</f>
        <v>77019206.082037851</v>
      </c>
      <c r="F42" s="174">
        <f>AVERAGE(F38:F41)</f>
        <v>79777867</v>
      </c>
      <c r="G42" s="175">
        <f>AVERAGE(G38:G41)</f>
        <v>78458846.298103645</v>
      </c>
    </row>
    <row r="43" spans="1:14" ht="26.25" customHeight="1" x14ac:dyDescent="0.4">
      <c r="A43" s="153" t="s">
        <v>74</v>
      </c>
      <c r="B43" s="128">
        <v>1</v>
      </c>
      <c r="C43" s="176" t="s">
        <v>75</v>
      </c>
      <c r="D43" s="177">
        <v>15.75</v>
      </c>
      <c r="E43" s="146"/>
      <c r="F43" s="178">
        <v>16.43</v>
      </c>
      <c r="G43" s="179"/>
    </row>
    <row r="44" spans="1:14" ht="26.25" customHeight="1" x14ac:dyDescent="0.4">
      <c r="A44" s="153" t="s">
        <v>76</v>
      </c>
      <c r="B44" s="128">
        <v>1</v>
      </c>
      <c r="C44" s="180" t="s">
        <v>77</v>
      </c>
      <c r="D44" s="181">
        <f>D43*$B$34</f>
        <v>15.75</v>
      </c>
      <c r="E44" s="182"/>
      <c r="F44" s="183">
        <f>F43*$B$34</f>
        <v>16.43</v>
      </c>
      <c r="G44" s="184"/>
    </row>
    <row r="45" spans="1:14" ht="19.5" customHeight="1" thickBot="1" x14ac:dyDescent="0.35">
      <c r="A45" s="153" t="s">
        <v>78</v>
      </c>
      <c r="B45" s="182">
        <f>(B44/B43)*(B42/B41)*(B40/B39)*(B38/B37)*B36</f>
        <v>100</v>
      </c>
      <c r="C45" s="180" t="s">
        <v>79</v>
      </c>
      <c r="D45" s="185">
        <f>D44*$B$30/100</f>
        <v>15.595649999999999</v>
      </c>
      <c r="E45" s="184"/>
      <c r="F45" s="186">
        <f>F44*$B$30/100</f>
        <v>16.268985999999998</v>
      </c>
      <c r="G45" s="184"/>
    </row>
    <row r="46" spans="1:14" ht="19.5" customHeight="1" thickBot="1" x14ac:dyDescent="0.35">
      <c r="A46" s="187" t="s">
        <v>80</v>
      </c>
      <c r="B46" s="188"/>
      <c r="C46" s="180" t="s">
        <v>81</v>
      </c>
      <c r="D46" s="181">
        <f>D45/$B$45</f>
        <v>0.1559565</v>
      </c>
      <c r="E46" s="184"/>
      <c r="F46" s="189">
        <f>F45/$B$45</f>
        <v>0.16268985999999999</v>
      </c>
      <c r="G46" s="184"/>
    </row>
    <row r="47" spans="1:14" ht="27" customHeight="1" thickBot="1" x14ac:dyDescent="0.45">
      <c r="A47" s="190"/>
      <c r="B47" s="191"/>
      <c r="C47" s="180" t="s">
        <v>82</v>
      </c>
      <c r="D47" s="192">
        <v>0.16</v>
      </c>
      <c r="E47" s="179"/>
      <c r="F47" s="179"/>
      <c r="G47" s="179"/>
    </row>
    <row r="48" spans="1:14" ht="18.75" x14ac:dyDescent="0.3">
      <c r="C48" s="180" t="s">
        <v>83</v>
      </c>
      <c r="D48" s="185">
        <f>D47*$B$45</f>
        <v>16</v>
      </c>
      <c r="E48" s="184"/>
      <c r="F48" s="184"/>
      <c r="G48" s="184"/>
    </row>
    <row r="49" spans="1:12" ht="19.5" customHeight="1" thickBot="1" x14ac:dyDescent="0.35">
      <c r="C49" s="193" t="s">
        <v>84</v>
      </c>
      <c r="D49" s="194">
        <f>D48/B34</f>
        <v>16</v>
      </c>
      <c r="E49" s="195"/>
      <c r="F49" s="195"/>
      <c r="G49" s="195"/>
    </row>
    <row r="50" spans="1:12" ht="18.75" x14ac:dyDescent="0.3">
      <c r="C50" s="196" t="s">
        <v>85</v>
      </c>
      <c r="D50" s="197">
        <f>AVERAGE(E38:E41,G38:G41)</f>
        <v>77739026.190070748</v>
      </c>
      <c r="E50" s="198"/>
      <c r="F50" s="198"/>
      <c r="G50" s="198"/>
    </row>
    <row r="51" spans="1:12" ht="18.75" x14ac:dyDescent="0.3">
      <c r="C51" s="199" t="s">
        <v>86</v>
      </c>
      <c r="D51" s="200">
        <f>STDEV(E38:E41,G38:G41)/D50</f>
        <v>1.0187249634334976E-2</v>
      </c>
      <c r="E51" s="182"/>
      <c r="F51" s="182"/>
      <c r="G51" s="182"/>
    </row>
    <row r="52" spans="1:12" ht="19.5" customHeight="1" thickBot="1" x14ac:dyDescent="0.35">
      <c r="C52" s="201" t="s">
        <v>41</v>
      </c>
      <c r="D52" s="202">
        <f>COUNT(E38:E41,G38:G41)</f>
        <v>6</v>
      </c>
      <c r="E52" s="182"/>
      <c r="F52" s="182"/>
      <c r="G52" s="182"/>
    </row>
    <row r="54" spans="1:12" ht="18.75" x14ac:dyDescent="0.3">
      <c r="A54" s="125" t="s">
        <v>26</v>
      </c>
      <c r="B54" s="203" t="s">
        <v>87</v>
      </c>
    </row>
    <row r="55" spans="1:12" ht="18.75" x14ac:dyDescent="0.3">
      <c r="A55" s="146" t="s">
        <v>88</v>
      </c>
      <c r="B55" s="204" t="str">
        <f>B21</f>
        <v xml:space="preserve">Each 5ml contains trimethoprim BP 40 mg, sulphamethoxazole BP 200 mg
each 5ml contains trimethoprim BP 40mg, sulphamethoxazole BP 200 mg
</v>
      </c>
    </row>
    <row r="56" spans="1:12" ht="26.25" customHeight="1" x14ac:dyDescent="0.4">
      <c r="A56" s="127" t="s">
        <v>89</v>
      </c>
      <c r="B56" s="205">
        <v>5</v>
      </c>
      <c r="C56" s="182" t="s">
        <v>90</v>
      </c>
      <c r="D56" s="206">
        <v>200</v>
      </c>
      <c r="E56" s="182" t="str">
        <f>B20</f>
        <v xml:space="preserve"> Sulphamethoxazole BP 200mg</v>
      </c>
    </row>
    <row r="57" spans="1:12" ht="19.5" thickBot="1" x14ac:dyDescent="0.35">
      <c r="A57" s="204" t="s">
        <v>91</v>
      </c>
      <c r="B57" s="207">
        <f>RD!C39</f>
        <v>1.0254357703293986</v>
      </c>
    </row>
    <row r="58" spans="1:12" s="210" customFormat="1" ht="19.5" thickBot="1" x14ac:dyDescent="0.35">
      <c r="A58" s="127" t="s">
        <v>92</v>
      </c>
      <c r="B58" s="208">
        <f>B56</f>
        <v>5</v>
      </c>
      <c r="C58" s="182" t="s">
        <v>93</v>
      </c>
      <c r="D58" s="209">
        <f>B57*B56</f>
        <v>5.1271788516469927</v>
      </c>
    </row>
    <row r="59" spans="1:12" ht="19.5" customHeight="1" thickBot="1" x14ac:dyDescent="0.3"/>
    <row r="60" spans="1:12" s="72" customFormat="1" ht="27" customHeight="1" thickBot="1" x14ac:dyDescent="0.45">
      <c r="A60" s="147" t="s">
        <v>94</v>
      </c>
      <c r="B60" s="148">
        <v>100</v>
      </c>
      <c r="C60" s="146"/>
      <c r="D60" s="211" t="s">
        <v>95</v>
      </c>
      <c r="E60" s="212" t="s">
        <v>96</v>
      </c>
      <c r="F60" s="212" t="s">
        <v>66</v>
      </c>
      <c r="G60" s="212" t="s">
        <v>97</v>
      </c>
      <c r="H60" s="155" t="s">
        <v>98</v>
      </c>
      <c r="L60" s="133"/>
    </row>
    <row r="61" spans="1:12" s="72" customFormat="1" ht="24" customHeight="1" x14ac:dyDescent="0.4">
      <c r="A61" s="153" t="s">
        <v>99</v>
      </c>
      <c r="B61" s="154">
        <v>2</v>
      </c>
      <c r="C61" s="213" t="s">
        <v>100</v>
      </c>
      <c r="D61" s="214">
        <v>3.8852099999999998</v>
      </c>
      <c r="E61" s="215">
        <v>1</v>
      </c>
      <c r="F61" s="216">
        <v>73180230</v>
      </c>
      <c r="G61" s="217">
        <f>IF(ISBLANK(F61),"-",(F61/$D$50*$D$47*$B$69)*$D$58/$D$61)</f>
        <v>198.76441097506941</v>
      </c>
      <c r="H61" s="218">
        <f t="shared" ref="H61:H72" si="0">IF(ISBLANK(F61),"-",G61/$D$56)</f>
        <v>0.99382205487534703</v>
      </c>
      <c r="L61" s="133"/>
    </row>
    <row r="62" spans="1:12" s="72" customFormat="1" ht="26.25" customHeight="1" x14ac:dyDescent="0.4">
      <c r="A62" s="153" t="s">
        <v>101</v>
      </c>
      <c r="B62" s="154">
        <v>20</v>
      </c>
      <c r="C62" s="219"/>
      <c r="D62" s="220"/>
      <c r="E62" s="221">
        <v>2</v>
      </c>
      <c r="F62" s="164">
        <v>73248517</v>
      </c>
      <c r="G62" s="222">
        <f>IF(ISBLANK(F62),"-",(F62/$D$50*$D$47*$B$69)*$D$58/$D$61)</f>
        <v>198.9498849115719</v>
      </c>
      <c r="H62" s="223">
        <f t="shared" si="0"/>
        <v>0.99474942455785953</v>
      </c>
      <c r="L62" s="133"/>
    </row>
    <row r="63" spans="1:12" s="72" customFormat="1" ht="24.75" customHeight="1" x14ac:dyDescent="0.4">
      <c r="A63" s="153" t="s">
        <v>102</v>
      </c>
      <c r="B63" s="154">
        <v>1</v>
      </c>
      <c r="C63" s="219"/>
      <c r="D63" s="220"/>
      <c r="E63" s="221">
        <v>3</v>
      </c>
      <c r="F63" s="164">
        <v>73107724</v>
      </c>
      <c r="G63" s="222">
        <f>IF(ISBLANK(F63),"-",(F63/$D$50*$D$47*$B$69)*$D$58/$D$61)</f>
        <v>198.56747783640398</v>
      </c>
      <c r="H63" s="223">
        <f t="shared" si="0"/>
        <v>0.99283738918201991</v>
      </c>
      <c r="L63" s="133"/>
    </row>
    <row r="64" spans="1:12" ht="27" customHeight="1" thickBot="1" x14ac:dyDescent="0.45">
      <c r="A64" s="153" t="s">
        <v>103</v>
      </c>
      <c r="B64" s="154">
        <v>1</v>
      </c>
      <c r="C64" s="224"/>
      <c r="D64" s="225"/>
      <c r="E64" s="226">
        <v>4</v>
      </c>
      <c r="F64" s="227"/>
      <c r="G64" s="222" t="str">
        <f>IF(ISBLANK(F64),"-",(F64/$D$50*$D$47*$B$69)*$D$58/$D$61)</f>
        <v>-</v>
      </c>
      <c r="H64" s="223" t="str">
        <f t="shared" si="0"/>
        <v>-</v>
      </c>
    </row>
    <row r="65" spans="1:11" ht="24.75" customHeight="1" x14ac:dyDescent="0.4">
      <c r="A65" s="153" t="s">
        <v>104</v>
      </c>
      <c r="B65" s="154">
        <v>1</v>
      </c>
      <c r="C65" s="213" t="s">
        <v>105</v>
      </c>
      <c r="D65" s="214">
        <v>3.7021299999999999</v>
      </c>
      <c r="E65" s="228">
        <v>1</v>
      </c>
      <c r="F65" s="164">
        <v>67196609</v>
      </c>
      <c r="G65" s="217">
        <f>IF(ISBLANK(F65),"-",(F65/$D$50*$D$47*$B$69)*$D$58/$D$65)</f>
        <v>191.5380432397846</v>
      </c>
      <c r="H65" s="218">
        <f t="shared" si="0"/>
        <v>0.95769021619892303</v>
      </c>
    </row>
    <row r="66" spans="1:11" ht="23.25" customHeight="1" x14ac:dyDescent="0.4">
      <c r="A66" s="153" t="s">
        <v>106</v>
      </c>
      <c r="B66" s="154">
        <v>1</v>
      </c>
      <c r="C66" s="219"/>
      <c r="D66" s="220"/>
      <c r="E66" s="229">
        <v>2</v>
      </c>
      <c r="F66" s="164">
        <v>67555611</v>
      </c>
      <c r="G66" s="222">
        <f>IF(ISBLANK(F66),"-",(F66/$D$50*$D$47*$B$69)*$D$58/$D$65)</f>
        <v>192.56134696928038</v>
      </c>
      <c r="H66" s="223">
        <f t="shared" si="0"/>
        <v>0.96280673484640189</v>
      </c>
    </row>
    <row r="67" spans="1:11" ht="24.75" customHeight="1" x14ac:dyDescent="0.4">
      <c r="A67" s="153" t="s">
        <v>107</v>
      </c>
      <c r="B67" s="154">
        <v>1</v>
      </c>
      <c r="C67" s="219"/>
      <c r="D67" s="220"/>
      <c r="E67" s="229">
        <v>3</v>
      </c>
      <c r="F67" s="164">
        <v>67198212</v>
      </c>
      <c r="G67" s="222">
        <f>IF(ISBLANK(F67),"-",(F67/$D$50*$D$47*$B$69)*$D$58/$D$65)</f>
        <v>191.54261245075941</v>
      </c>
      <c r="H67" s="223">
        <f t="shared" si="0"/>
        <v>0.95771306225379704</v>
      </c>
    </row>
    <row r="68" spans="1:11" ht="27" customHeight="1" thickBot="1" x14ac:dyDescent="0.45">
      <c r="A68" s="153" t="s">
        <v>108</v>
      </c>
      <c r="B68" s="154">
        <v>1</v>
      </c>
      <c r="C68" s="224"/>
      <c r="D68" s="225"/>
      <c r="E68" s="230">
        <v>4</v>
      </c>
      <c r="F68" s="227"/>
      <c r="G68" s="231" t="str">
        <f>IF(ISBLANK(F68),"-",(F68/$D$50*$D$47*$B$69)*$D$58/$D$65)</f>
        <v>-</v>
      </c>
      <c r="H68" s="232" t="str">
        <f t="shared" si="0"/>
        <v>-</v>
      </c>
    </row>
    <row r="69" spans="1:11" ht="23.25" customHeight="1" x14ac:dyDescent="0.4">
      <c r="A69" s="153" t="s">
        <v>109</v>
      </c>
      <c r="B69" s="163">
        <f>(B68/B67)*(B66/B65)*(B64/B63)*(B62/B61)*B60</f>
        <v>1000</v>
      </c>
      <c r="C69" s="213" t="s">
        <v>110</v>
      </c>
      <c r="D69" s="214">
        <v>3.8437600000000001</v>
      </c>
      <c r="E69" s="228">
        <v>1</v>
      </c>
      <c r="F69" s="216">
        <v>71632388</v>
      </c>
      <c r="G69" s="217">
        <f>IF(ISBLANK(F69),"-",(F69/$D$50*$D$47*$B$69)*$D$58/$D$69)</f>
        <v>196.65840850749854</v>
      </c>
      <c r="H69" s="223">
        <f t="shared" si="0"/>
        <v>0.98329204253749269</v>
      </c>
    </row>
    <row r="70" spans="1:11" ht="22.5" customHeight="1" thickBot="1" x14ac:dyDescent="0.45">
      <c r="A70" s="233" t="s">
        <v>111</v>
      </c>
      <c r="B70" s="234">
        <f>(D47*B69)/D56*D58</f>
        <v>4.1017430813175944</v>
      </c>
      <c r="C70" s="219"/>
      <c r="D70" s="220"/>
      <c r="E70" s="229">
        <v>2</v>
      </c>
      <c r="F70" s="164">
        <v>71544294</v>
      </c>
      <c r="G70" s="222">
        <f>IF(ISBLANK(F70),"-",(F70/$D$50*$D$47*$B$69)*$D$58/$D$69)</f>
        <v>196.41655665357098</v>
      </c>
      <c r="H70" s="223">
        <f t="shared" si="0"/>
        <v>0.98208278326785492</v>
      </c>
    </row>
    <row r="71" spans="1:11" ht="23.25" customHeight="1" x14ac:dyDescent="0.4">
      <c r="A71" s="187" t="s">
        <v>80</v>
      </c>
      <c r="B71" s="235"/>
      <c r="C71" s="219"/>
      <c r="D71" s="220"/>
      <c r="E71" s="229">
        <v>3</v>
      </c>
      <c r="F71" s="164">
        <v>71196495</v>
      </c>
      <c r="G71" s="222">
        <f>IF(ISBLANK(F71),"-",(F71/$D$50*$D$47*$B$69)*$D$58/$D$69)</f>
        <v>195.46171486021208</v>
      </c>
      <c r="H71" s="223">
        <f t="shared" si="0"/>
        <v>0.97730857430106044</v>
      </c>
    </row>
    <row r="72" spans="1:11" ht="23.25" customHeight="1" thickBot="1" x14ac:dyDescent="0.45">
      <c r="A72" s="190"/>
      <c r="B72" s="236"/>
      <c r="C72" s="237"/>
      <c r="D72" s="225"/>
      <c r="E72" s="230">
        <v>4</v>
      </c>
      <c r="F72" s="227"/>
      <c r="G72" s="231" t="str">
        <f>IF(ISBLANK(F72),"-",(F72/$D$50*$D$47*$B$69)*$D$58/$D$69)</f>
        <v>-</v>
      </c>
      <c r="H72" s="232" t="str">
        <f t="shared" si="0"/>
        <v>-</v>
      </c>
    </row>
    <row r="73" spans="1:11" ht="26.25" customHeight="1" x14ac:dyDescent="0.4">
      <c r="A73" s="182"/>
      <c r="B73" s="182"/>
      <c r="C73" s="182"/>
      <c r="D73" s="182"/>
      <c r="E73" s="182"/>
      <c r="F73" s="182"/>
      <c r="G73" s="238" t="s">
        <v>73</v>
      </c>
      <c r="H73" s="239">
        <f>AVERAGE(H61:H72)</f>
        <v>0.97803358689119513</v>
      </c>
    </row>
    <row r="74" spans="1:11" ht="26.25" customHeight="1" x14ac:dyDescent="0.4">
      <c r="C74" s="182"/>
      <c r="D74" s="182"/>
      <c r="E74" s="182"/>
      <c r="F74" s="182"/>
      <c r="G74" s="199" t="s">
        <v>86</v>
      </c>
      <c r="H74" s="240">
        <f>STDEV(H61:H72)/H73</f>
        <v>1.5552878488389972E-2</v>
      </c>
    </row>
    <row r="75" spans="1:11" ht="27" customHeight="1" thickBot="1" x14ac:dyDescent="0.45">
      <c r="A75" s="182"/>
      <c r="B75" s="182"/>
      <c r="C75" s="182"/>
      <c r="D75" s="184"/>
      <c r="E75" s="184"/>
      <c r="F75" s="182"/>
      <c r="G75" s="201" t="s">
        <v>41</v>
      </c>
      <c r="H75" s="241">
        <f>COUNT(H61:H72)</f>
        <v>9</v>
      </c>
    </row>
    <row r="76" spans="1:11" ht="18.75" x14ac:dyDescent="0.3">
      <c r="A76" s="182"/>
      <c r="B76" s="182"/>
      <c r="C76" s="182"/>
      <c r="D76" s="184"/>
      <c r="E76" s="184"/>
      <c r="F76" s="184"/>
      <c r="G76" s="184"/>
      <c r="H76" s="182"/>
      <c r="I76" s="146"/>
      <c r="J76" s="127"/>
      <c r="K76" s="134"/>
    </row>
    <row r="77" spans="1:11" ht="26.25" customHeight="1" x14ac:dyDescent="0.4">
      <c r="A77" s="126" t="s">
        <v>112</v>
      </c>
      <c r="B77" s="127" t="s">
        <v>113</v>
      </c>
      <c r="C77" s="242" t="str">
        <f>B20</f>
        <v xml:space="preserve"> Sulphamethoxazole BP 200mg</v>
      </c>
      <c r="D77" s="242"/>
      <c r="E77" s="146" t="s">
        <v>114</v>
      </c>
      <c r="F77" s="146"/>
      <c r="G77" s="243">
        <f>H73</f>
        <v>0.97803358689119513</v>
      </c>
      <c r="H77" s="182"/>
      <c r="I77" s="146"/>
      <c r="J77" s="127"/>
      <c r="K77" s="134"/>
    </row>
    <row r="78" spans="1:11" ht="19.5" customHeight="1" thickBot="1" x14ac:dyDescent="0.35">
      <c r="A78" s="244"/>
      <c r="B78" s="245"/>
      <c r="C78" s="246"/>
      <c r="D78" s="246"/>
      <c r="E78" s="245"/>
      <c r="F78" s="245"/>
      <c r="G78" s="245"/>
      <c r="H78" s="245"/>
    </row>
    <row r="79" spans="1:11" ht="18.75" x14ac:dyDescent="0.3">
      <c r="B79" s="182" t="s">
        <v>20</v>
      </c>
      <c r="E79" s="182" t="s">
        <v>21</v>
      </c>
      <c r="F79" s="182"/>
      <c r="G79" s="182" t="s">
        <v>22</v>
      </c>
    </row>
    <row r="80" spans="1:11" ht="83.1" customHeight="1" x14ac:dyDescent="0.3">
      <c r="A80" s="127" t="s">
        <v>23</v>
      </c>
      <c r="B80" s="247"/>
      <c r="C80" s="247"/>
      <c r="D80" s="182"/>
      <c r="E80" s="248"/>
      <c r="F80" s="146"/>
      <c r="G80" s="248"/>
      <c r="H80" s="248"/>
      <c r="I80" s="146"/>
    </row>
    <row r="81" spans="1:9" ht="83.1" customHeight="1" x14ac:dyDescent="0.3">
      <c r="A81" s="127" t="s">
        <v>24</v>
      </c>
      <c r="B81" s="249"/>
      <c r="C81" s="249"/>
      <c r="D81" s="134"/>
      <c r="E81" s="250"/>
      <c r="F81" s="146"/>
      <c r="G81" s="250"/>
      <c r="H81" s="250"/>
      <c r="I81" s="146"/>
    </row>
    <row r="82" spans="1:9" ht="18.75" x14ac:dyDescent="0.3">
      <c r="A82" s="182"/>
      <c r="B82" s="182"/>
      <c r="C82" s="184"/>
      <c r="D82" s="184"/>
      <c r="E82" s="184"/>
      <c r="F82" s="184"/>
      <c r="G82" s="182"/>
      <c r="H82" s="182"/>
      <c r="I82" s="146"/>
    </row>
    <row r="83" spans="1:9" ht="18.75" x14ac:dyDescent="0.3">
      <c r="A83" s="182"/>
      <c r="B83" s="182"/>
      <c r="C83" s="182"/>
      <c r="D83" s="184"/>
      <c r="E83" s="184"/>
      <c r="F83" s="184"/>
      <c r="G83" s="184"/>
      <c r="H83" s="182"/>
      <c r="I83" s="146"/>
    </row>
    <row r="84" spans="1:9" ht="18.75" x14ac:dyDescent="0.3">
      <c r="A84" s="182"/>
      <c r="B84" s="182"/>
      <c r="C84" s="182"/>
      <c r="D84" s="184"/>
      <c r="E84" s="184"/>
      <c r="F84" s="184"/>
      <c r="G84" s="184"/>
      <c r="H84" s="182"/>
      <c r="I84" s="146"/>
    </row>
    <row r="85" spans="1:9" ht="18.75" x14ac:dyDescent="0.3">
      <c r="A85" s="182"/>
      <c r="B85" s="182"/>
      <c r="C85" s="182"/>
      <c r="D85" s="184"/>
      <c r="E85" s="184"/>
      <c r="F85" s="184"/>
      <c r="G85" s="184"/>
      <c r="H85" s="182"/>
      <c r="I85" s="146"/>
    </row>
    <row r="86" spans="1:9" ht="18.75" x14ac:dyDescent="0.3">
      <c r="A86" s="182"/>
      <c r="B86" s="182"/>
      <c r="C86" s="182"/>
      <c r="D86" s="184"/>
      <c r="E86" s="184"/>
      <c r="F86" s="184"/>
      <c r="G86" s="184"/>
      <c r="H86" s="182"/>
      <c r="I86" s="146"/>
    </row>
    <row r="87" spans="1:9" ht="18.75" x14ac:dyDescent="0.3">
      <c r="A87" s="182"/>
      <c r="B87" s="182"/>
      <c r="C87" s="182"/>
      <c r="D87" s="184"/>
      <c r="E87" s="184"/>
      <c r="F87" s="184"/>
      <c r="G87" s="184"/>
      <c r="H87" s="182"/>
      <c r="I87" s="146"/>
    </row>
    <row r="88" spans="1:9" ht="18.75" x14ac:dyDescent="0.3">
      <c r="A88" s="182"/>
      <c r="B88" s="182"/>
      <c r="C88" s="182"/>
      <c r="D88" s="184"/>
      <c r="E88" s="184"/>
      <c r="F88" s="184"/>
      <c r="G88" s="184"/>
      <c r="H88" s="182"/>
      <c r="I88" s="146"/>
    </row>
    <row r="89" spans="1:9" ht="18.75" x14ac:dyDescent="0.3">
      <c r="A89" s="182"/>
      <c r="B89" s="182"/>
      <c r="C89" s="182"/>
      <c r="D89" s="184"/>
      <c r="E89" s="184"/>
      <c r="F89" s="184"/>
      <c r="G89" s="184"/>
      <c r="H89" s="182"/>
      <c r="I89" s="146"/>
    </row>
    <row r="90" spans="1:9" ht="18.75" x14ac:dyDescent="0.3">
      <c r="A90" s="182"/>
      <c r="B90" s="182"/>
      <c r="C90" s="182"/>
      <c r="D90" s="184"/>
      <c r="E90" s="184"/>
      <c r="F90" s="184"/>
      <c r="G90" s="184"/>
      <c r="H90" s="182"/>
      <c r="I90" s="146"/>
    </row>
    <row r="250" spans="1:1" x14ac:dyDescent="0.25">
      <c r="A250" s="66">
        <v>0</v>
      </c>
    </row>
  </sheetData>
  <sheetProtection password="F258" sheet="1" objects="1" scenarios="1" formatCells="0" formatColumn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B26:C26"/>
    <mergeCell ref="B27:C27"/>
    <mergeCell ref="C29:H29"/>
    <mergeCell ref="C31:H31"/>
    <mergeCell ref="C32:H32"/>
    <mergeCell ref="D36:E36"/>
    <mergeCell ref="A1:H7"/>
    <mergeCell ref="A8:H14"/>
    <mergeCell ref="A16:H16"/>
    <mergeCell ref="A17:H17"/>
    <mergeCell ref="B18:C18"/>
    <mergeCell ref="B21:I21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49" zoomScale="55" zoomScaleNormal="75" workbookViewId="0">
      <selection activeCell="D61" sqref="D61:D72"/>
    </sheetView>
  </sheetViews>
  <sheetFormatPr defaultRowHeight="13.5" x14ac:dyDescent="0.25"/>
  <cols>
    <col min="1" max="1" width="55.42578125" style="252" customWidth="1"/>
    <col min="2" max="2" width="33.7109375" style="252" customWidth="1"/>
    <col min="3" max="3" width="42.28515625" style="252" customWidth="1"/>
    <col min="4" max="4" width="30.5703125" style="252" customWidth="1"/>
    <col min="5" max="5" width="35.42578125" style="252" customWidth="1"/>
    <col min="6" max="6" width="30.7109375" style="252" customWidth="1"/>
    <col min="7" max="7" width="35.42578125" style="252" customWidth="1"/>
    <col min="8" max="9" width="30.28515625" style="252" customWidth="1"/>
    <col min="10" max="10" width="30.42578125" style="252" customWidth="1"/>
    <col min="11" max="11" width="21.28515625" style="252" customWidth="1"/>
    <col min="12" max="12" width="9.140625" style="252" customWidth="1"/>
    <col min="13" max="16384" width="9.140625" style="258"/>
  </cols>
  <sheetData>
    <row r="1" spans="1:8" x14ac:dyDescent="0.25">
      <c r="A1" s="251" t="s">
        <v>0</v>
      </c>
      <c r="B1" s="251"/>
      <c r="C1" s="251"/>
      <c r="D1" s="251"/>
      <c r="E1" s="251"/>
      <c r="F1" s="251"/>
      <c r="G1" s="251"/>
      <c r="H1" s="251"/>
    </row>
    <row r="2" spans="1:8" x14ac:dyDescent="0.25">
      <c r="A2" s="251"/>
      <c r="B2" s="251"/>
      <c r="C2" s="251"/>
      <c r="D2" s="251"/>
      <c r="E2" s="251"/>
      <c r="F2" s="251"/>
      <c r="G2" s="251"/>
      <c r="H2" s="251"/>
    </row>
    <row r="3" spans="1:8" x14ac:dyDescent="0.25">
      <c r="A3" s="251"/>
      <c r="B3" s="251"/>
      <c r="C3" s="251"/>
      <c r="D3" s="251"/>
      <c r="E3" s="251"/>
      <c r="F3" s="251"/>
      <c r="G3" s="251"/>
      <c r="H3" s="251"/>
    </row>
    <row r="4" spans="1:8" x14ac:dyDescent="0.25">
      <c r="A4" s="251"/>
      <c r="B4" s="251"/>
      <c r="C4" s="251"/>
      <c r="D4" s="251"/>
      <c r="E4" s="251"/>
      <c r="F4" s="251"/>
      <c r="G4" s="251"/>
      <c r="H4" s="251"/>
    </row>
    <row r="5" spans="1:8" x14ac:dyDescent="0.25">
      <c r="A5" s="251"/>
      <c r="B5" s="251"/>
      <c r="C5" s="251"/>
      <c r="D5" s="251"/>
      <c r="E5" s="251"/>
      <c r="F5" s="251"/>
      <c r="G5" s="251"/>
      <c r="H5" s="251"/>
    </row>
    <row r="6" spans="1:8" x14ac:dyDescent="0.25">
      <c r="A6" s="251"/>
      <c r="B6" s="251"/>
      <c r="C6" s="251"/>
      <c r="D6" s="251"/>
      <c r="E6" s="251"/>
      <c r="F6" s="251"/>
      <c r="G6" s="251"/>
      <c r="H6" s="251"/>
    </row>
    <row r="7" spans="1:8" x14ac:dyDescent="0.25">
      <c r="A7" s="251"/>
      <c r="B7" s="251"/>
      <c r="C7" s="251"/>
      <c r="D7" s="251"/>
      <c r="E7" s="251"/>
      <c r="F7" s="251"/>
      <c r="G7" s="251"/>
      <c r="H7" s="251"/>
    </row>
    <row r="8" spans="1:8" x14ac:dyDescent="0.25">
      <c r="A8" s="253" t="s">
        <v>1</v>
      </c>
      <c r="B8" s="253"/>
      <c r="C8" s="253"/>
      <c r="D8" s="253"/>
      <c r="E8" s="253"/>
      <c r="F8" s="253"/>
      <c r="G8" s="253"/>
      <c r="H8" s="253"/>
    </row>
    <row r="9" spans="1:8" x14ac:dyDescent="0.25">
      <c r="A9" s="253"/>
      <c r="B9" s="253"/>
      <c r="C9" s="253"/>
      <c r="D9" s="253"/>
      <c r="E9" s="253"/>
      <c r="F9" s="253"/>
      <c r="G9" s="253"/>
      <c r="H9" s="253"/>
    </row>
    <row r="10" spans="1:8" x14ac:dyDescent="0.25">
      <c r="A10" s="253"/>
      <c r="B10" s="253"/>
      <c r="C10" s="253"/>
      <c r="D10" s="253"/>
      <c r="E10" s="253"/>
      <c r="F10" s="253"/>
      <c r="G10" s="253"/>
      <c r="H10" s="253"/>
    </row>
    <row r="11" spans="1:8" x14ac:dyDescent="0.25">
      <c r="A11" s="253"/>
      <c r="B11" s="253"/>
      <c r="C11" s="253"/>
      <c r="D11" s="253"/>
      <c r="E11" s="253"/>
      <c r="F11" s="253"/>
      <c r="G11" s="253"/>
      <c r="H11" s="253"/>
    </row>
    <row r="12" spans="1:8" x14ac:dyDescent="0.25">
      <c r="A12" s="253"/>
      <c r="B12" s="253"/>
      <c r="C12" s="253"/>
      <c r="D12" s="253"/>
      <c r="E12" s="253"/>
      <c r="F12" s="253"/>
      <c r="G12" s="253"/>
      <c r="H12" s="253"/>
    </row>
    <row r="13" spans="1:8" x14ac:dyDescent="0.25">
      <c r="A13" s="253"/>
      <c r="B13" s="253"/>
      <c r="C13" s="253"/>
      <c r="D13" s="253"/>
      <c r="E13" s="253"/>
      <c r="F13" s="253"/>
      <c r="G13" s="253"/>
      <c r="H13" s="253"/>
    </row>
    <row r="14" spans="1:8" x14ac:dyDescent="0.25">
      <c r="A14" s="253"/>
      <c r="B14" s="253"/>
      <c r="C14" s="253"/>
      <c r="D14" s="253"/>
      <c r="E14" s="253"/>
      <c r="F14" s="253"/>
      <c r="G14" s="253"/>
      <c r="H14" s="253"/>
    </row>
    <row r="15" spans="1:8" ht="19.5" customHeight="1" thickBot="1" x14ac:dyDescent="0.3"/>
    <row r="16" spans="1:8" ht="19.5" customHeight="1" thickBot="1" x14ac:dyDescent="0.35">
      <c r="A16" s="254" t="s">
        <v>2</v>
      </c>
      <c r="B16" s="255"/>
      <c r="C16" s="255"/>
      <c r="D16" s="255"/>
      <c r="E16" s="255"/>
      <c r="F16" s="255"/>
      <c r="G16" s="255"/>
      <c r="H16" s="256"/>
    </row>
    <row r="17" spans="1:14" ht="20.25" customHeight="1" x14ac:dyDescent="0.25">
      <c r="A17" s="257" t="s">
        <v>47</v>
      </c>
      <c r="B17" s="257"/>
      <c r="C17" s="257"/>
      <c r="D17" s="257"/>
      <c r="E17" s="257"/>
      <c r="F17" s="257"/>
      <c r="G17" s="257"/>
      <c r="H17" s="257"/>
    </row>
    <row r="18" spans="1:14" ht="26.25" customHeight="1" x14ac:dyDescent="0.4">
      <c r="A18" s="259" t="s">
        <v>6</v>
      </c>
      <c r="B18" s="260" t="s">
        <v>4</v>
      </c>
      <c r="C18" s="260"/>
    </row>
    <row r="19" spans="1:14" ht="26.25" customHeight="1" x14ac:dyDescent="0.4">
      <c r="A19" s="259" t="s">
        <v>8</v>
      </c>
      <c r="B19" s="261" t="s">
        <v>5</v>
      </c>
      <c r="C19" s="262">
        <v>25</v>
      </c>
    </row>
    <row r="20" spans="1:14" ht="26.25" customHeight="1" x14ac:dyDescent="0.4">
      <c r="A20" s="259" t="s">
        <v>10</v>
      </c>
      <c r="B20" s="261" t="s">
        <v>115</v>
      </c>
      <c r="C20" s="263"/>
    </row>
    <row r="21" spans="1:14" ht="26.25" customHeight="1" x14ac:dyDescent="0.4">
      <c r="A21" s="259" t="s">
        <v>12</v>
      </c>
      <c r="B21" s="264" t="s">
        <v>9</v>
      </c>
      <c r="C21" s="264"/>
      <c r="D21" s="264"/>
      <c r="E21" s="264"/>
      <c r="F21" s="264"/>
      <c r="G21" s="264"/>
      <c r="H21" s="264"/>
      <c r="I21" s="264"/>
    </row>
    <row r="22" spans="1:14" ht="26.25" customHeight="1" x14ac:dyDescent="0.4">
      <c r="A22" s="259" t="s">
        <v>13</v>
      </c>
      <c r="B22" s="265" t="s">
        <v>49</v>
      </c>
      <c r="C22" s="263"/>
      <c r="D22" s="263"/>
      <c r="E22" s="263"/>
      <c r="F22" s="263"/>
      <c r="G22" s="263"/>
      <c r="H22" s="263"/>
      <c r="I22" s="263"/>
    </row>
    <row r="23" spans="1:14" ht="26.25" customHeight="1" x14ac:dyDescent="0.4">
      <c r="A23" s="259" t="s">
        <v>14</v>
      </c>
      <c r="B23" s="265"/>
      <c r="C23" s="263"/>
      <c r="D23" s="263"/>
      <c r="E23" s="263"/>
      <c r="F23" s="263"/>
      <c r="G23" s="263"/>
      <c r="H23" s="263"/>
      <c r="I23" s="263"/>
    </row>
    <row r="24" spans="1:14" ht="18.75" x14ac:dyDescent="0.3">
      <c r="A24" s="259"/>
      <c r="B24" s="266"/>
    </row>
    <row r="25" spans="1:14" ht="18.75" x14ac:dyDescent="0.3">
      <c r="A25" s="267" t="s">
        <v>26</v>
      </c>
      <c r="B25" s="266"/>
    </row>
    <row r="26" spans="1:14" ht="26.25" customHeight="1" x14ac:dyDescent="0.4">
      <c r="A26" s="268" t="s">
        <v>29</v>
      </c>
      <c r="B26" s="260" t="s">
        <v>116</v>
      </c>
      <c r="C26" s="260"/>
    </row>
    <row r="27" spans="1:14" ht="26.25" customHeight="1" x14ac:dyDescent="0.4">
      <c r="A27" s="269" t="s">
        <v>50</v>
      </c>
      <c r="B27" s="264" t="s">
        <v>117</v>
      </c>
      <c r="C27" s="264"/>
    </row>
    <row r="28" spans="1:14" ht="27" customHeight="1" thickBot="1" x14ac:dyDescent="0.45">
      <c r="A28" s="269" t="s">
        <v>31</v>
      </c>
      <c r="B28" s="270">
        <v>99.3</v>
      </c>
    </row>
    <row r="29" spans="1:14" s="276" customFormat="1" ht="27" customHeight="1" thickBot="1" x14ac:dyDescent="0.45">
      <c r="A29" s="269" t="s">
        <v>52</v>
      </c>
      <c r="B29" s="271">
        <v>0</v>
      </c>
      <c r="C29" s="272" t="s">
        <v>53</v>
      </c>
      <c r="D29" s="273"/>
      <c r="E29" s="273"/>
      <c r="F29" s="273"/>
      <c r="G29" s="273"/>
      <c r="H29" s="274"/>
      <c r="I29" s="275"/>
      <c r="J29" s="275"/>
      <c r="K29" s="275"/>
      <c r="L29" s="275"/>
    </row>
    <row r="30" spans="1:14" s="276" customFormat="1" ht="19.5" customHeight="1" thickBot="1" x14ac:dyDescent="0.35">
      <c r="A30" s="269" t="s">
        <v>54</v>
      </c>
      <c r="B30" s="277">
        <f>B28-B29</f>
        <v>99.3</v>
      </c>
      <c r="C30" s="278"/>
      <c r="D30" s="278"/>
      <c r="E30" s="278"/>
      <c r="F30" s="278"/>
      <c r="G30" s="278"/>
      <c r="H30" s="279"/>
      <c r="I30" s="275"/>
      <c r="J30" s="275"/>
      <c r="K30" s="275"/>
      <c r="L30" s="275"/>
    </row>
    <row r="31" spans="1:14" s="276" customFormat="1" ht="27" customHeight="1" thickBot="1" x14ac:dyDescent="0.45">
      <c r="A31" s="269" t="s">
        <v>55</v>
      </c>
      <c r="B31" s="280">
        <v>1</v>
      </c>
      <c r="C31" s="281" t="s">
        <v>56</v>
      </c>
      <c r="D31" s="282"/>
      <c r="E31" s="282"/>
      <c r="F31" s="282"/>
      <c r="G31" s="282"/>
      <c r="H31" s="283"/>
      <c r="I31" s="275"/>
      <c r="J31" s="275"/>
      <c r="K31" s="275"/>
      <c r="L31" s="275"/>
    </row>
    <row r="32" spans="1:14" s="276" customFormat="1" ht="27" customHeight="1" thickBot="1" x14ac:dyDescent="0.45">
      <c r="A32" s="269" t="s">
        <v>57</v>
      </c>
      <c r="B32" s="280">
        <v>1</v>
      </c>
      <c r="C32" s="281" t="s">
        <v>58</v>
      </c>
      <c r="D32" s="282"/>
      <c r="E32" s="282"/>
      <c r="F32" s="282"/>
      <c r="G32" s="282"/>
      <c r="H32" s="283"/>
      <c r="I32" s="275"/>
      <c r="J32" s="275"/>
      <c r="K32" s="275"/>
      <c r="L32" s="284"/>
      <c r="M32" s="284"/>
      <c r="N32" s="285"/>
    </row>
    <row r="33" spans="1:14" s="276" customFormat="1" ht="17.25" customHeight="1" x14ac:dyDescent="0.3">
      <c r="A33" s="269"/>
      <c r="B33" s="286"/>
      <c r="C33" s="287"/>
      <c r="D33" s="287"/>
      <c r="E33" s="287"/>
      <c r="F33" s="287"/>
      <c r="G33" s="287"/>
      <c r="H33" s="287"/>
      <c r="I33" s="275"/>
      <c r="J33" s="275"/>
      <c r="K33" s="275"/>
      <c r="L33" s="284"/>
      <c r="M33" s="284"/>
      <c r="N33" s="285"/>
    </row>
    <row r="34" spans="1:14" s="276" customFormat="1" ht="18.75" x14ac:dyDescent="0.3">
      <c r="A34" s="269" t="s">
        <v>59</v>
      </c>
      <c r="B34" s="288">
        <f>B31/B32</f>
        <v>1</v>
      </c>
      <c r="C34" s="289" t="s">
        <v>60</v>
      </c>
      <c r="D34" s="289"/>
      <c r="E34" s="289"/>
      <c r="F34" s="289"/>
      <c r="G34" s="289"/>
      <c r="H34" s="289"/>
      <c r="I34" s="275"/>
      <c r="J34" s="275"/>
      <c r="K34" s="275"/>
      <c r="L34" s="284"/>
      <c r="M34" s="284"/>
      <c r="N34" s="285"/>
    </row>
    <row r="35" spans="1:14" s="276" customFormat="1" ht="19.5" customHeight="1" thickBot="1" x14ac:dyDescent="0.35">
      <c r="A35" s="269"/>
      <c r="B35" s="277"/>
      <c r="H35" s="289"/>
      <c r="I35" s="275"/>
      <c r="J35" s="275"/>
      <c r="K35" s="275"/>
      <c r="L35" s="284"/>
      <c r="M35" s="284"/>
      <c r="N35" s="285"/>
    </row>
    <row r="36" spans="1:14" s="276" customFormat="1" ht="27" customHeight="1" thickBot="1" x14ac:dyDescent="0.45">
      <c r="A36" s="290" t="s">
        <v>61</v>
      </c>
      <c r="B36" s="291">
        <v>25</v>
      </c>
      <c r="C36" s="289"/>
      <c r="D36" s="292" t="s">
        <v>62</v>
      </c>
      <c r="E36" s="293"/>
      <c r="F36" s="294" t="s">
        <v>63</v>
      </c>
      <c r="G36" s="295"/>
      <c r="J36" s="275"/>
      <c r="K36" s="275"/>
      <c r="L36" s="284"/>
      <c r="M36" s="284"/>
      <c r="N36" s="285"/>
    </row>
    <row r="37" spans="1:14" s="276" customFormat="1" ht="26.25" customHeight="1" x14ac:dyDescent="0.4">
      <c r="A37" s="296" t="s">
        <v>64</v>
      </c>
      <c r="B37" s="297">
        <v>4</v>
      </c>
      <c r="C37" s="298" t="s">
        <v>65</v>
      </c>
      <c r="D37" s="299" t="s">
        <v>66</v>
      </c>
      <c r="E37" s="300" t="s">
        <v>67</v>
      </c>
      <c r="F37" s="299" t="s">
        <v>66</v>
      </c>
      <c r="G37" s="301" t="s">
        <v>67</v>
      </c>
      <c r="J37" s="275"/>
      <c r="K37" s="275"/>
      <c r="L37" s="284"/>
      <c r="M37" s="284"/>
      <c r="N37" s="285"/>
    </row>
    <row r="38" spans="1:14" s="276" customFormat="1" ht="26.25" customHeight="1" x14ac:dyDescent="0.4">
      <c r="A38" s="296" t="s">
        <v>68</v>
      </c>
      <c r="B38" s="297">
        <v>100</v>
      </c>
      <c r="C38" s="302">
        <v>1</v>
      </c>
      <c r="D38" s="303">
        <v>5448714</v>
      </c>
      <c r="E38" s="304">
        <f>IF(ISBLANK(D38),"-",$D$48/$D$45*D38)</f>
        <v>5636490.8752639815</v>
      </c>
      <c r="F38" s="303">
        <v>5795429</v>
      </c>
      <c r="G38" s="305">
        <f>IF(ISBLANK(F38),"-",$D$48/$F$45*F38)</f>
        <v>5666294.1561806435</v>
      </c>
      <c r="J38" s="275"/>
      <c r="K38" s="275"/>
      <c r="L38" s="284"/>
      <c r="M38" s="284"/>
      <c r="N38" s="285"/>
    </row>
    <row r="39" spans="1:14" s="276" customFormat="1" ht="26.25" customHeight="1" x14ac:dyDescent="0.4">
      <c r="A39" s="296" t="s">
        <v>69</v>
      </c>
      <c r="B39" s="297">
        <v>1</v>
      </c>
      <c r="C39" s="306">
        <v>2</v>
      </c>
      <c r="D39" s="307">
        <v>5436507</v>
      </c>
      <c r="E39" s="308">
        <f>IF(ISBLANK(D39),"-",$D$48/$D$45*D39)</f>
        <v>5623863.1902516382</v>
      </c>
      <c r="F39" s="307">
        <v>5785864</v>
      </c>
      <c r="G39" s="309">
        <f>IF(ISBLANK(F39),"-",$D$48/$F$45*F39)</f>
        <v>5656942.2853176119</v>
      </c>
      <c r="J39" s="275"/>
      <c r="K39" s="275"/>
      <c r="L39" s="284"/>
      <c r="M39" s="284"/>
      <c r="N39" s="285"/>
    </row>
    <row r="40" spans="1:14" ht="26.25" customHeight="1" x14ac:dyDescent="0.4">
      <c r="A40" s="296" t="s">
        <v>70</v>
      </c>
      <c r="B40" s="297">
        <v>1</v>
      </c>
      <c r="C40" s="306">
        <v>3</v>
      </c>
      <c r="D40" s="307">
        <v>5429056</v>
      </c>
      <c r="E40" s="308">
        <f>IF(ISBLANK(D40),"-",$D$48/$D$45*D40)</f>
        <v>5616155.4093859894</v>
      </c>
      <c r="F40" s="307">
        <v>5791451</v>
      </c>
      <c r="G40" s="309">
        <f>IF(ISBLANK(F40),"-",$D$48/$F$45*F40)</f>
        <v>5662404.7947281459</v>
      </c>
      <c r="L40" s="284"/>
      <c r="M40" s="284"/>
      <c r="N40" s="289"/>
    </row>
    <row r="41" spans="1:14" ht="26.25" customHeight="1" x14ac:dyDescent="0.4">
      <c r="A41" s="296" t="s">
        <v>71</v>
      </c>
      <c r="B41" s="297">
        <v>1</v>
      </c>
      <c r="C41" s="310">
        <v>4</v>
      </c>
      <c r="D41" s="311"/>
      <c r="E41" s="312" t="str">
        <f>IF(ISBLANK(D41),"-",$D$48/$D$45*D41)</f>
        <v>-</v>
      </c>
      <c r="F41" s="311"/>
      <c r="G41" s="313" t="str">
        <f>IF(ISBLANK(F41),"-",$D$48/$F$45*F41)</f>
        <v>-</v>
      </c>
      <c r="L41" s="284"/>
      <c r="M41" s="284"/>
      <c r="N41" s="289"/>
    </row>
    <row r="42" spans="1:14" ht="27" customHeight="1" thickBot="1" x14ac:dyDescent="0.45">
      <c r="A42" s="296" t="s">
        <v>72</v>
      </c>
      <c r="B42" s="297">
        <v>1</v>
      </c>
      <c r="C42" s="314" t="s">
        <v>73</v>
      </c>
      <c r="D42" s="315">
        <f>AVERAGE(D38:D41)</f>
        <v>5438092.333333333</v>
      </c>
      <c r="E42" s="316">
        <f>AVERAGE(E38:E41)</f>
        <v>5625503.1583005367</v>
      </c>
      <c r="F42" s="317">
        <f>AVERAGE(F38:F41)</f>
        <v>5790914.666666667</v>
      </c>
      <c r="G42" s="318">
        <f>AVERAGE(G38:G41)</f>
        <v>5661880.4120754674</v>
      </c>
    </row>
    <row r="43" spans="1:14" ht="26.25" customHeight="1" x14ac:dyDescent="0.4">
      <c r="A43" s="296" t="s">
        <v>74</v>
      </c>
      <c r="B43" s="270">
        <v>1</v>
      </c>
      <c r="C43" s="319" t="s">
        <v>75</v>
      </c>
      <c r="D43" s="320">
        <v>19.47</v>
      </c>
      <c r="E43" s="289"/>
      <c r="F43" s="321">
        <v>20.6</v>
      </c>
      <c r="G43" s="322"/>
    </row>
    <row r="44" spans="1:14" ht="26.25" customHeight="1" x14ac:dyDescent="0.4">
      <c r="A44" s="296" t="s">
        <v>76</v>
      </c>
      <c r="B44" s="270">
        <v>1</v>
      </c>
      <c r="C44" s="323" t="s">
        <v>77</v>
      </c>
      <c r="D44" s="324">
        <f>D43*$B$34</f>
        <v>19.47</v>
      </c>
      <c r="E44" s="325"/>
      <c r="F44" s="326">
        <f>F43*$B$34</f>
        <v>20.6</v>
      </c>
      <c r="G44" s="327"/>
    </row>
    <row r="45" spans="1:14" ht="19.5" customHeight="1" thickBot="1" x14ac:dyDescent="0.35">
      <c r="A45" s="296" t="s">
        <v>78</v>
      </c>
      <c r="B45" s="325">
        <f>(B44/B43)*(B42/B41)*(B40/B39)*(B38/B37)*B36</f>
        <v>625</v>
      </c>
      <c r="C45" s="323" t="s">
        <v>79</v>
      </c>
      <c r="D45" s="328">
        <f>D44*$B$30/100</f>
        <v>19.33371</v>
      </c>
      <c r="E45" s="327"/>
      <c r="F45" s="329">
        <f>F44*$B$30/100</f>
        <v>20.4558</v>
      </c>
      <c r="G45" s="327"/>
    </row>
    <row r="46" spans="1:14" ht="19.5" customHeight="1" thickBot="1" x14ac:dyDescent="0.35">
      <c r="A46" s="330" t="s">
        <v>80</v>
      </c>
      <c r="B46" s="331"/>
      <c r="C46" s="323" t="s">
        <v>81</v>
      </c>
      <c r="D46" s="324">
        <f>D45/$B$45</f>
        <v>3.0933935999999999E-2</v>
      </c>
      <c r="E46" s="327"/>
      <c r="F46" s="332">
        <f>F45/$B$45</f>
        <v>3.2729279999999999E-2</v>
      </c>
      <c r="G46" s="327"/>
    </row>
    <row r="47" spans="1:14" ht="27" customHeight="1" thickBot="1" x14ac:dyDescent="0.45">
      <c r="A47" s="333"/>
      <c r="B47" s="334"/>
      <c r="C47" s="323" t="s">
        <v>82</v>
      </c>
      <c r="D47" s="335">
        <v>3.2000000000000001E-2</v>
      </c>
      <c r="E47" s="322"/>
      <c r="F47" s="322"/>
      <c r="G47" s="322"/>
    </row>
    <row r="48" spans="1:14" ht="18.75" x14ac:dyDescent="0.3">
      <c r="C48" s="323" t="s">
        <v>83</v>
      </c>
      <c r="D48" s="328">
        <f>D47*$B$45</f>
        <v>20</v>
      </c>
      <c r="E48" s="327"/>
      <c r="F48" s="327"/>
      <c r="G48" s="327"/>
    </row>
    <row r="49" spans="1:12" ht="19.5" customHeight="1" thickBot="1" x14ac:dyDescent="0.35">
      <c r="C49" s="336" t="s">
        <v>84</v>
      </c>
      <c r="D49" s="337">
        <f>D48/B34</f>
        <v>20</v>
      </c>
      <c r="E49" s="338"/>
      <c r="F49" s="338"/>
      <c r="G49" s="338"/>
    </row>
    <row r="50" spans="1:12" ht="18.75" x14ac:dyDescent="0.3">
      <c r="C50" s="339" t="s">
        <v>85</v>
      </c>
      <c r="D50" s="340">
        <f>AVERAGE(E38:E41,G38:G41)</f>
        <v>5643691.7851880016</v>
      </c>
      <c r="E50" s="341"/>
      <c r="F50" s="341"/>
      <c r="G50" s="341"/>
    </row>
    <row r="51" spans="1:12" ht="18.75" x14ac:dyDescent="0.3">
      <c r="C51" s="342" t="s">
        <v>86</v>
      </c>
      <c r="D51" s="343">
        <f>STDEV(E38:E41,G38:G41)/D50</f>
        <v>3.7502983934997588E-3</v>
      </c>
      <c r="E51" s="325"/>
      <c r="F51" s="325"/>
      <c r="G51" s="325"/>
    </row>
    <row r="52" spans="1:12" ht="19.5" customHeight="1" thickBot="1" x14ac:dyDescent="0.35">
      <c r="C52" s="344" t="s">
        <v>41</v>
      </c>
      <c r="D52" s="345">
        <f>COUNT(E38:E41,G38:G41)</f>
        <v>6</v>
      </c>
      <c r="E52" s="325"/>
      <c r="F52" s="325"/>
      <c r="G52" s="325"/>
    </row>
    <row r="54" spans="1:12" ht="18.75" x14ac:dyDescent="0.3">
      <c r="A54" s="267" t="s">
        <v>26</v>
      </c>
      <c r="B54" s="346" t="s">
        <v>87</v>
      </c>
    </row>
    <row r="55" spans="1:12" ht="18.75" x14ac:dyDescent="0.3">
      <c r="A55" s="289" t="s">
        <v>88</v>
      </c>
      <c r="B55" s="347" t="str">
        <f>B21</f>
        <v xml:space="preserve">Each 5ml contains trimethoprim BP 40 mg, sulphamethoxazole BP 200 mg
each 5ml contains trimethoprim BP 40mg, sulphamethoxazole BP 200 mg
</v>
      </c>
    </row>
    <row r="56" spans="1:12" ht="26.25" customHeight="1" x14ac:dyDescent="0.4">
      <c r="A56" s="269" t="s">
        <v>89</v>
      </c>
      <c r="B56" s="348">
        <v>5</v>
      </c>
      <c r="C56" s="325" t="s">
        <v>90</v>
      </c>
      <c r="D56" s="349">
        <v>40</v>
      </c>
      <c r="E56" s="325" t="str">
        <f>B20</f>
        <v>Trimethoprim BP 40mg</v>
      </c>
    </row>
    <row r="57" spans="1:12" ht="19.5" thickBot="1" x14ac:dyDescent="0.35">
      <c r="A57" s="347" t="s">
        <v>91</v>
      </c>
      <c r="B57" s="350">
        <f>RD!C39</f>
        <v>1.0254357703293986</v>
      </c>
    </row>
    <row r="58" spans="1:12" s="353" customFormat="1" ht="19.5" thickBot="1" x14ac:dyDescent="0.35">
      <c r="A58" s="269" t="s">
        <v>92</v>
      </c>
      <c r="B58" s="351">
        <f>B56</f>
        <v>5</v>
      </c>
      <c r="C58" s="325" t="s">
        <v>93</v>
      </c>
      <c r="D58" s="352">
        <f>B57*B56</f>
        <v>5.1271788516469927</v>
      </c>
    </row>
    <row r="59" spans="1:12" ht="19.5" customHeight="1" thickBot="1" x14ac:dyDescent="0.3"/>
    <row r="60" spans="1:12" s="276" customFormat="1" ht="27" customHeight="1" thickBot="1" x14ac:dyDescent="0.45">
      <c r="A60" s="290" t="s">
        <v>94</v>
      </c>
      <c r="B60" s="291">
        <v>100</v>
      </c>
      <c r="C60" s="289"/>
      <c r="D60" s="354" t="s">
        <v>95</v>
      </c>
      <c r="E60" s="355" t="s">
        <v>96</v>
      </c>
      <c r="F60" s="355" t="s">
        <v>66</v>
      </c>
      <c r="G60" s="355" t="s">
        <v>97</v>
      </c>
      <c r="H60" s="298" t="s">
        <v>98</v>
      </c>
      <c r="L60" s="275"/>
    </row>
    <row r="61" spans="1:12" s="276" customFormat="1" ht="24" customHeight="1" x14ac:dyDescent="0.4">
      <c r="A61" s="296" t="s">
        <v>99</v>
      </c>
      <c r="B61" s="297">
        <v>2</v>
      </c>
      <c r="C61" s="356" t="s">
        <v>100</v>
      </c>
      <c r="D61" s="214">
        <v>3.8852099999999998</v>
      </c>
      <c r="E61" s="357">
        <v>1</v>
      </c>
      <c r="F61" s="358">
        <v>4982817</v>
      </c>
      <c r="G61" s="359">
        <f>IF(ISBLANK(F61),"-",(F61/$D$50*$D$47*$B$69)*$D$58/$D$61)</f>
        <v>37.284265955078787</v>
      </c>
      <c r="H61" s="360">
        <f t="shared" ref="H61:H72" si="0">IF(ISBLANK(F61),"-",G61/$D$56)</f>
        <v>0.9321066488769697</v>
      </c>
      <c r="L61" s="275"/>
    </row>
    <row r="62" spans="1:12" s="276" customFormat="1" ht="26.25" customHeight="1" x14ac:dyDescent="0.4">
      <c r="A62" s="296" t="s">
        <v>101</v>
      </c>
      <c r="B62" s="297">
        <v>20</v>
      </c>
      <c r="C62" s="361"/>
      <c r="D62" s="220"/>
      <c r="E62" s="362">
        <v>2</v>
      </c>
      <c r="F62" s="307">
        <v>4995928</v>
      </c>
      <c r="G62" s="363">
        <f>IF(ISBLANK(F62),"-",(F62/$D$50*$D$47*$B$69)*$D$58/$D$61)</f>
        <v>37.382369901287738</v>
      </c>
      <c r="H62" s="364">
        <f t="shared" si="0"/>
        <v>0.93455924753219344</v>
      </c>
      <c r="L62" s="275"/>
    </row>
    <row r="63" spans="1:12" s="276" customFormat="1" ht="24.75" customHeight="1" x14ac:dyDescent="0.4">
      <c r="A63" s="296" t="s">
        <v>102</v>
      </c>
      <c r="B63" s="297">
        <v>1</v>
      </c>
      <c r="C63" s="361"/>
      <c r="D63" s="220"/>
      <c r="E63" s="362">
        <v>3</v>
      </c>
      <c r="F63" s="307">
        <v>4990999</v>
      </c>
      <c r="G63" s="363">
        <f>IF(ISBLANK(F63),"-",(F63/$D$50*$D$47*$B$69)*$D$58/$D$61)</f>
        <v>37.345488324683053</v>
      </c>
      <c r="H63" s="364">
        <f t="shared" si="0"/>
        <v>0.93363720811707629</v>
      </c>
      <c r="L63" s="275"/>
    </row>
    <row r="64" spans="1:12" ht="27" customHeight="1" thickBot="1" x14ac:dyDescent="0.45">
      <c r="A64" s="296" t="s">
        <v>103</v>
      </c>
      <c r="B64" s="297">
        <v>1</v>
      </c>
      <c r="C64" s="365"/>
      <c r="D64" s="225"/>
      <c r="E64" s="366">
        <v>4</v>
      </c>
      <c r="F64" s="367"/>
      <c r="G64" s="363" t="str">
        <f>IF(ISBLANK(F64),"-",(F64/$D$50*$D$47*$B$69)*$D$58/$D$61)</f>
        <v>-</v>
      </c>
      <c r="H64" s="364" t="str">
        <f t="shared" si="0"/>
        <v>-</v>
      </c>
    </row>
    <row r="65" spans="1:11" ht="24.75" customHeight="1" x14ac:dyDescent="0.4">
      <c r="A65" s="296" t="s">
        <v>104</v>
      </c>
      <c r="B65" s="297">
        <v>1</v>
      </c>
      <c r="C65" s="356" t="s">
        <v>105</v>
      </c>
      <c r="D65" s="214">
        <v>3.7021299999999999</v>
      </c>
      <c r="E65" s="368">
        <v>1</v>
      </c>
      <c r="F65" s="307"/>
      <c r="G65" s="359" t="str">
        <f>IF(ISBLANK(F65),"-",(F65/$D$50*$D$47*$B$69)*$D$58/$D$65)</f>
        <v>-</v>
      </c>
      <c r="H65" s="360" t="str">
        <f t="shared" si="0"/>
        <v>-</v>
      </c>
    </row>
    <row r="66" spans="1:11" ht="23.25" customHeight="1" x14ac:dyDescent="0.4">
      <c r="A66" s="296" t="s">
        <v>106</v>
      </c>
      <c r="B66" s="297">
        <v>1</v>
      </c>
      <c r="C66" s="361"/>
      <c r="D66" s="220"/>
      <c r="E66" s="369">
        <v>2</v>
      </c>
      <c r="F66" s="307"/>
      <c r="G66" s="363" t="str">
        <f>IF(ISBLANK(F66),"-",(F66/$D$50*$D$47*$B$69)*$D$58/$D$65)</f>
        <v>-</v>
      </c>
      <c r="H66" s="364" t="str">
        <f t="shared" si="0"/>
        <v>-</v>
      </c>
    </row>
    <row r="67" spans="1:11" ht="24.75" customHeight="1" x14ac:dyDescent="0.4">
      <c r="A67" s="296" t="s">
        <v>107</v>
      </c>
      <c r="B67" s="297">
        <v>1</v>
      </c>
      <c r="C67" s="361"/>
      <c r="D67" s="220"/>
      <c r="E67" s="369">
        <v>3</v>
      </c>
      <c r="F67" s="307"/>
      <c r="G67" s="363" t="str">
        <f>IF(ISBLANK(F67),"-",(F67/$D$50*$D$47*$B$69)*$D$58/$D$65)</f>
        <v>-</v>
      </c>
      <c r="H67" s="364" t="str">
        <f t="shared" si="0"/>
        <v>-</v>
      </c>
    </row>
    <row r="68" spans="1:11" ht="27" customHeight="1" thickBot="1" x14ac:dyDescent="0.45">
      <c r="A68" s="296" t="s">
        <v>108</v>
      </c>
      <c r="B68" s="297">
        <v>1</v>
      </c>
      <c r="C68" s="365"/>
      <c r="D68" s="225"/>
      <c r="E68" s="370">
        <v>4</v>
      </c>
      <c r="F68" s="367"/>
      <c r="G68" s="371" t="str">
        <f>IF(ISBLANK(F68),"-",(F68/$D$50*$D$47*$B$69)*$D$58/$D$65)</f>
        <v>-</v>
      </c>
      <c r="H68" s="372" t="str">
        <f t="shared" si="0"/>
        <v>-</v>
      </c>
    </row>
    <row r="69" spans="1:11" ht="23.25" customHeight="1" x14ac:dyDescent="0.4">
      <c r="A69" s="296" t="s">
        <v>109</v>
      </c>
      <c r="B69" s="306">
        <f>(B68/B67)*(B66/B65)*(B64/B63)*(B62/B61)*B60</f>
        <v>1000</v>
      </c>
      <c r="C69" s="356" t="s">
        <v>110</v>
      </c>
      <c r="D69" s="214">
        <v>3.8437600000000001</v>
      </c>
      <c r="E69" s="368">
        <v>1</v>
      </c>
      <c r="F69" s="358">
        <v>5052098</v>
      </c>
      <c r="G69" s="359">
        <f>IF(ISBLANK(F69),"-",(F69/$D$50*$D$47*$B$69)*$D$58/$D$69)</f>
        <v>38.210318785556098</v>
      </c>
      <c r="H69" s="364">
        <f t="shared" si="0"/>
        <v>0.95525796963890242</v>
      </c>
    </row>
    <row r="70" spans="1:11" ht="22.5" customHeight="1" thickBot="1" x14ac:dyDescent="0.45">
      <c r="A70" s="373" t="s">
        <v>111</v>
      </c>
      <c r="B70" s="374">
        <f>(D47*B69)/D56*D58</f>
        <v>4.1017430813175944</v>
      </c>
      <c r="C70" s="361"/>
      <c r="D70" s="220"/>
      <c r="E70" s="369">
        <v>2</v>
      </c>
      <c r="F70" s="307">
        <v>5052399</v>
      </c>
      <c r="G70" s="363">
        <f>IF(ISBLANK(F70),"-",(F70/$D$50*$D$47*$B$69)*$D$58/$D$69)</f>
        <v>38.212595326105102</v>
      </c>
      <c r="H70" s="364">
        <f t="shared" si="0"/>
        <v>0.95531488315262758</v>
      </c>
    </row>
    <row r="71" spans="1:11" ht="23.25" customHeight="1" x14ac:dyDescent="0.4">
      <c r="A71" s="330" t="s">
        <v>80</v>
      </c>
      <c r="B71" s="375"/>
      <c r="C71" s="361"/>
      <c r="D71" s="220"/>
      <c r="E71" s="369">
        <v>3</v>
      </c>
      <c r="F71" s="307">
        <v>5030686</v>
      </c>
      <c r="G71" s="363">
        <f>IF(ISBLANK(F71),"-",(F71/$D$50*$D$47*$B$69)*$D$58/$D$69)</f>
        <v>38.048374313014932</v>
      </c>
      <c r="H71" s="364">
        <f t="shared" si="0"/>
        <v>0.9512093578253733</v>
      </c>
    </row>
    <row r="72" spans="1:11" ht="23.25" customHeight="1" thickBot="1" x14ac:dyDescent="0.45">
      <c r="A72" s="333"/>
      <c r="B72" s="376"/>
      <c r="C72" s="377"/>
      <c r="D72" s="225"/>
      <c r="E72" s="370">
        <v>4</v>
      </c>
      <c r="F72" s="367"/>
      <c r="G72" s="371" t="str">
        <f>IF(ISBLANK(F72),"-",(F72/$D$50*$D$47*$B$69)*$D$58/$D$69)</f>
        <v>-</v>
      </c>
      <c r="H72" s="372" t="str">
        <f t="shared" si="0"/>
        <v>-</v>
      </c>
    </row>
    <row r="73" spans="1:11" ht="26.25" customHeight="1" x14ac:dyDescent="0.4">
      <c r="A73" s="325"/>
      <c r="B73" s="325"/>
      <c r="C73" s="325"/>
      <c r="D73" s="325"/>
      <c r="E73" s="325"/>
      <c r="F73" s="325"/>
      <c r="G73" s="378" t="s">
        <v>73</v>
      </c>
      <c r="H73" s="379">
        <f>AVERAGE(H61:H72)</f>
        <v>0.94368088585719045</v>
      </c>
    </row>
    <row r="74" spans="1:11" ht="26.25" customHeight="1" x14ac:dyDescent="0.4">
      <c r="C74" s="325"/>
      <c r="D74" s="325"/>
      <c r="E74" s="325"/>
      <c r="F74" s="325"/>
      <c r="G74" s="342" t="s">
        <v>86</v>
      </c>
      <c r="H74" s="380">
        <f>STDEV(H61:H72)/H73</f>
        <v>1.2027248211745481E-2</v>
      </c>
    </row>
    <row r="75" spans="1:11" ht="27" customHeight="1" thickBot="1" x14ac:dyDescent="0.45">
      <c r="A75" s="325"/>
      <c r="B75" s="325"/>
      <c r="C75" s="325"/>
      <c r="D75" s="327"/>
      <c r="E75" s="327"/>
      <c r="F75" s="325"/>
      <c r="G75" s="344" t="s">
        <v>41</v>
      </c>
      <c r="H75" s="381">
        <f>COUNT(H61:H72)</f>
        <v>6</v>
      </c>
    </row>
    <row r="76" spans="1:11" ht="18.75" x14ac:dyDescent="0.3">
      <c r="A76" s="325"/>
      <c r="B76" s="325"/>
      <c r="C76" s="325"/>
      <c r="D76" s="327"/>
      <c r="E76" s="327"/>
      <c r="F76" s="327"/>
      <c r="G76" s="327"/>
      <c r="H76" s="325"/>
      <c r="I76" s="289"/>
      <c r="J76" s="269"/>
      <c r="K76" s="277"/>
    </row>
    <row r="77" spans="1:11" ht="26.25" customHeight="1" x14ac:dyDescent="0.4">
      <c r="A77" s="268" t="s">
        <v>112</v>
      </c>
      <c r="B77" s="269" t="s">
        <v>113</v>
      </c>
      <c r="C77" s="382" t="str">
        <f>B20</f>
        <v>Trimethoprim BP 40mg</v>
      </c>
      <c r="D77" s="382"/>
      <c r="E77" s="289" t="s">
        <v>114</v>
      </c>
      <c r="F77" s="289"/>
      <c r="G77" s="383">
        <f>H73</f>
        <v>0.94368088585719045</v>
      </c>
      <c r="H77" s="325"/>
      <c r="I77" s="289"/>
      <c r="J77" s="269"/>
      <c r="K77" s="277"/>
    </row>
    <row r="78" spans="1:11" ht="19.5" customHeight="1" thickBot="1" x14ac:dyDescent="0.35">
      <c r="A78" s="384"/>
      <c r="B78" s="385"/>
      <c r="C78" s="386"/>
      <c r="D78" s="386"/>
      <c r="E78" s="385"/>
      <c r="F78" s="385"/>
      <c r="G78" s="385"/>
      <c r="H78" s="385"/>
    </row>
    <row r="79" spans="1:11" ht="18.75" x14ac:dyDescent="0.3">
      <c r="B79" s="325" t="s">
        <v>20</v>
      </c>
      <c r="E79" s="325" t="s">
        <v>21</v>
      </c>
      <c r="F79" s="325"/>
      <c r="G79" s="325" t="s">
        <v>22</v>
      </c>
    </row>
    <row r="80" spans="1:11" ht="83.1" customHeight="1" x14ac:dyDescent="0.3">
      <c r="A80" s="269" t="s">
        <v>23</v>
      </c>
      <c r="B80" s="387"/>
      <c r="C80" s="387"/>
      <c r="D80" s="325"/>
      <c r="E80" s="388"/>
      <c r="F80" s="289"/>
      <c r="G80" s="388"/>
      <c r="H80" s="388"/>
      <c r="I80" s="289"/>
    </row>
    <row r="81" spans="1:9" ht="83.1" customHeight="1" x14ac:dyDescent="0.3">
      <c r="A81" s="269" t="s">
        <v>24</v>
      </c>
      <c r="B81" s="389"/>
      <c r="C81" s="389"/>
      <c r="D81" s="277"/>
      <c r="E81" s="390"/>
      <c r="F81" s="289"/>
      <c r="G81" s="390"/>
      <c r="H81" s="390"/>
      <c r="I81" s="289"/>
    </row>
    <row r="82" spans="1:9" ht="18.75" x14ac:dyDescent="0.3">
      <c r="A82" s="325"/>
      <c r="B82" s="325"/>
      <c r="C82" s="327"/>
      <c r="D82" s="327"/>
      <c r="E82" s="327"/>
      <c r="F82" s="327"/>
      <c r="G82" s="325"/>
      <c r="H82" s="325"/>
      <c r="I82" s="289"/>
    </row>
    <row r="83" spans="1:9" ht="18.75" x14ac:dyDescent="0.3">
      <c r="A83" s="325"/>
      <c r="B83" s="325"/>
      <c r="C83" s="325"/>
      <c r="D83" s="327"/>
      <c r="E83" s="327"/>
      <c r="F83" s="327"/>
      <c r="G83" s="327"/>
      <c r="H83" s="325"/>
      <c r="I83" s="289"/>
    </row>
    <row r="84" spans="1:9" ht="18.75" x14ac:dyDescent="0.3">
      <c r="A84" s="325"/>
      <c r="B84" s="325"/>
      <c r="C84" s="325"/>
      <c r="D84" s="327"/>
      <c r="E84" s="327"/>
      <c r="F84" s="327"/>
      <c r="G84" s="327"/>
      <c r="H84" s="325"/>
      <c r="I84" s="289"/>
    </row>
    <row r="85" spans="1:9" ht="18.75" x14ac:dyDescent="0.3">
      <c r="A85" s="325"/>
      <c r="B85" s="325"/>
      <c r="C85" s="325"/>
      <c r="D85" s="327"/>
      <c r="E85" s="327"/>
      <c r="F85" s="327"/>
      <c r="G85" s="327"/>
      <c r="H85" s="325"/>
      <c r="I85" s="289"/>
    </row>
    <row r="86" spans="1:9" ht="18.75" x14ac:dyDescent="0.3">
      <c r="A86" s="325"/>
      <c r="B86" s="325"/>
      <c r="C86" s="325"/>
      <c r="D86" s="327"/>
      <c r="E86" s="327"/>
      <c r="F86" s="327"/>
      <c r="G86" s="327"/>
      <c r="H86" s="325"/>
      <c r="I86" s="289"/>
    </row>
    <row r="87" spans="1:9" ht="18.75" x14ac:dyDescent="0.3">
      <c r="A87" s="325"/>
      <c r="B87" s="325"/>
      <c r="C87" s="325"/>
      <c r="D87" s="327"/>
      <c r="E87" s="327"/>
      <c r="F87" s="327"/>
      <c r="G87" s="327"/>
      <c r="H87" s="325"/>
      <c r="I87" s="289"/>
    </row>
    <row r="88" spans="1:9" ht="18.75" x14ac:dyDescent="0.3">
      <c r="A88" s="325"/>
      <c r="B88" s="325"/>
      <c r="C88" s="325"/>
      <c r="D88" s="327"/>
      <c r="E88" s="327"/>
      <c r="F88" s="327"/>
      <c r="G88" s="327"/>
      <c r="H88" s="325"/>
      <c r="I88" s="289"/>
    </row>
    <row r="89" spans="1:9" ht="18.75" x14ac:dyDescent="0.3">
      <c r="A89" s="325"/>
      <c r="B89" s="325"/>
      <c r="C89" s="325"/>
      <c r="D89" s="327"/>
      <c r="E89" s="327"/>
      <c r="F89" s="327"/>
      <c r="G89" s="327"/>
      <c r="H89" s="325"/>
      <c r="I89" s="289"/>
    </row>
    <row r="90" spans="1:9" ht="18.75" x14ac:dyDescent="0.3">
      <c r="A90" s="325"/>
      <c r="B90" s="325"/>
      <c r="C90" s="325"/>
      <c r="D90" s="327"/>
      <c r="E90" s="327"/>
      <c r="F90" s="327"/>
      <c r="G90" s="327"/>
      <c r="H90" s="325"/>
      <c r="I90" s="289"/>
    </row>
    <row r="250" spans="1:1" x14ac:dyDescent="0.25">
      <c r="A250" s="252">
        <v>0</v>
      </c>
    </row>
  </sheetData>
  <sheetProtection password="F258" sheet="1" objects="1" scenarios="1" formatCells="0" formatColumn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B26:C26"/>
    <mergeCell ref="B27:C27"/>
    <mergeCell ref="C29:H29"/>
    <mergeCell ref="C31:H31"/>
    <mergeCell ref="C32:H32"/>
    <mergeCell ref="D36:E36"/>
    <mergeCell ref="A1:H7"/>
    <mergeCell ref="A8:H14"/>
    <mergeCell ref="A16:H16"/>
    <mergeCell ref="A17:H17"/>
    <mergeCell ref="B18:C18"/>
    <mergeCell ref="B21:I21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RD</vt:lpstr>
      <vt:lpstr>sulfamethoxazole 1</vt:lpstr>
      <vt:lpstr>trimethoprim</vt:lpstr>
      <vt:lpstr>'sulfamethoxazole 1'!Print_Area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dcterms:created xsi:type="dcterms:W3CDTF">2005-07-05T10:19:27Z</dcterms:created>
  <dcterms:modified xsi:type="dcterms:W3CDTF">2017-05-15T12:15:42Z</dcterms:modified>
</cp:coreProperties>
</file>