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October\"/>
    </mc:Choice>
  </mc:AlternateContent>
  <bookViews>
    <workbookView xWindow="0" yWindow="0" windowWidth="20490" windowHeight="8235" firstSheet="1" activeTab="2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62913"/>
</workbook>
</file>

<file path=xl/calcChain.xml><?xml version="1.0" encoding="utf-8"?>
<calcChain xmlns="http://schemas.openxmlformats.org/spreadsheetml/2006/main">
  <c r="D30" i="1" l="1"/>
  <c r="D30" i="6"/>
  <c r="F30" i="6"/>
  <c r="D69" i="7" l="1"/>
  <c r="D65" i="7"/>
  <c r="D61" i="7"/>
  <c r="C77" i="7" l="1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F42" i="4"/>
  <c r="D42" i="4"/>
  <c r="G41" i="4"/>
  <c r="E41" i="4"/>
  <c r="B34" i="4"/>
  <c r="F44" i="4" s="1"/>
  <c r="F45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D44" i="4" l="1"/>
  <c r="G40" i="7"/>
  <c r="D49" i="4"/>
  <c r="E38" i="7"/>
  <c r="E40" i="7"/>
  <c r="G39" i="7"/>
  <c r="G38" i="7"/>
  <c r="E39" i="7"/>
  <c r="G38" i="4"/>
  <c r="G40" i="4"/>
  <c r="G39" i="4"/>
  <c r="F46" i="4"/>
  <c r="D45" i="4"/>
  <c r="C37" i="2"/>
  <c r="C35" i="2"/>
  <c r="D46" i="4" l="1"/>
  <c r="E39" i="4"/>
  <c r="E38" i="4"/>
  <c r="E40" i="4"/>
  <c r="G42" i="7"/>
  <c r="D50" i="7"/>
  <c r="E42" i="7"/>
  <c r="D52" i="7"/>
  <c r="G42" i="4"/>
  <c r="C39" i="2"/>
  <c r="D50" i="4" l="1"/>
  <c r="E42" i="4"/>
  <c r="D52" i="4"/>
  <c r="D51" i="7"/>
  <c r="G62" i="7"/>
  <c r="H62" i="7" s="1"/>
  <c r="G65" i="7"/>
  <c r="H65" i="7" s="1"/>
  <c r="G69" i="7"/>
  <c r="H69" i="7" s="1"/>
  <c r="G66" i="7"/>
  <c r="H66" i="7" s="1"/>
  <c r="G63" i="7"/>
  <c r="H63" i="7" s="1"/>
  <c r="B57" i="7"/>
  <c r="D58" i="7" s="1"/>
  <c r="B70" i="7" s="1"/>
  <c r="B57" i="4"/>
  <c r="D58" i="4" s="1"/>
  <c r="B70" i="4" s="1"/>
  <c r="G61" i="7" l="1"/>
  <c r="H61" i="7" s="1"/>
  <c r="G70" i="7"/>
  <c r="H70" i="7" s="1"/>
  <c r="G67" i="7"/>
  <c r="H67" i="7" s="1"/>
  <c r="G71" i="7"/>
  <c r="H71" i="7" s="1"/>
  <c r="D51" i="4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9" i="4"/>
  <c r="H69" i="4" s="1"/>
  <c r="G67" i="4"/>
  <c r="H67" i="4" s="1"/>
  <c r="G61" i="4"/>
  <c r="H61" i="4" s="1"/>
  <c r="H73" i="7" l="1"/>
  <c r="G77" i="7" s="1"/>
  <c r="H74" i="7"/>
  <c r="H75" i="4"/>
  <c r="H73" i="4"/>
  <c r="H75" i="7"/>
  <c r="G77" i="4" l="1"/>
  <c r="H74" i="4"/>
</calcChain>
</file>

<file path=xl/sharedStrings.xml><?xml version="1.0" encoding="utf-8"?>
<sst xmlns="http://schemas.openxmlformats.org/spreadsheetml/2006/main" count="316" uniqueCount="120">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</sst>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2" fontId="20" fillId="3" borderId="48" xfId="0" applyNumberFormat="1" applyFont="1" applyFill="1" applyBorder="1" applyAlignment="1" applyProtection="1">
      <alignment horizontal="center"/>
      <protection locked="0"/>
    </xf>
    <xf numFmtId="2" fontId="13" fillId="2" borderId="0" xfId="0" applyNumberFormat="1" applyFont="1" applyFill="1"/>
    <xf numFmtId="2" fontId="20" fillId="3" borderId="15" xfId="0" applyNumberFormat="1" applyFont="1" applyFill="1" applyBorder="1" applyAlignment="1" applyProtection="1">
      <alignment horizontal="center"/>
      <protection locked="0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175" fontId="20" fillId="3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D31" sqref="D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3" t="s">
        <v>0</v>
      </c>
      <c r="B15" s="353"/>
      <c r="C15" s="353"/>
      <c r="D15" s="353"/>
      <c r="E15" s="35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4" t="s">
        <v>26</v>
      </c>
      <c r="C59" s="35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9" zoomScale="85" zoomScaleSheetLayoutView="85" workbookViewId="0">
      <selection activeCell="I58" sqref="I5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0" t="s">
        <v>31</v>
      </c>
      <c r="B1" s="360"/>
      <c r="C1" s="360"/>
      <c r="D1" s="360"/>
      <c r="E1" s="360"/>
      <c r="F1" s="360"/>
      <c r="G1" s="105"/>
    </row>
    <row r="2" spans="1:7" ht="12.75" customHeight="1" x14ac:dyDescent="0.3">
      <c r="A2" s="360"/>
      <c r="B2" s="360"/>
      <c r="C2" s="360"/>
      <c r="D2" s="360"/>
      <c r="E2" s="360"/>
      <c r="F2" s="360"/>
      <c r="G2" s="105"/>
    </row>
    <row r="3" spans="1:7" ht="12.75" customHeight="1" x14ac:dyDescent="0.3">
      <c r="A3" s="360"/>
      <c r="B3" s="360"/>
      <c r="C3" s="360"/>
      <c r="D3" s="360"/>
      <c r="E3" s="360"/>
      <c r="F3" s="360"/>
      <c r="G3" s="105"/>
    </row>
    <row r="4" spans="1:7" ht="12.75" customHeight="1" x14ac:dyDescent="0.3">
      <c r="A4" s="360"/>
      <c r="B4" s="360"/>
      <c r="C4" s="360"/>
      <c r="D4" s="360"/>
      <c r="E4" s="360"/>
      <c r="F4" s="360"/>
      <c r="G4" s="105"/>
    </row>
    <row r="5" spans="1:7" ht="12.75" customHeight="1" x14ac:dyDescent="0.3">
      <c r="A5" s="360"/>
      <c r="B5" s="360"/>
      <c r="C5" s="360"/>
      <c r="D5" s="360"/>
      <c r="E5" s="360"/>
      <c r="F5" s="360"/>
      <c r="G5" s="105"/>
    </row>
    <row r="6" spans="1:7" ht="12.75" customHeight="1" x14ac:dyDescent="0.3">
      <c r="A6" s="360"/>
      <c r="B6" s="360"/>
      <c r="C6" s="360"/>
      <c r="D6" s="360"/>
      <c r="E6" s="360"/>
      <c r="F6" s="360"/>
      <c r="G6" s="105"/>
    </row>
    <row r="7" spans="1:7" ht="12.75" customHeight="1" x14ac:dyDescent="0.3">
      <c r="A7" s="360"/>
      <c r="B7" s="360"/>
      <c r="C7" s="360"/>
      <c r="D7" s="360"/>
      <c r="E7" s="360"/>
      <c r="F7" s="360"/>
      <c r="G7" s="105"/>
    </row>
    <row r="8" spans="1:7" ht="15" customHeight="1" x14ac:dyDescent="0.3">
      <c r="A8" s="359" t="s">
        <v>32</v>
      </c>
      <c r="B8" s="359"/>
      <c r="C8" s="359"/>
      <c r="D8" s="359"/>
      <c r="E8" s="359"/>
      <c r="F8" s="359"/>
      <c r="G8" s="106"/>
    </row>
    <row r="9" spans="1:7" ht="12.75" customHeight="1" x14ac:dyDescent="0.3">
      <c r="A9" s="359"/>
      <c r="B9" s="359"/>
      <c r="C9" s="359"/>
      <c r="D9" s="359"/>
      <c r="E9" s="359"/>
      <c r="F9" s="359"/>
      <c r="G9" s="106"/>
    </row>
    <row r="10" spans="1:7" ht="12.75" customHeight="1" x14ac:dyDescent="0.3">
      <c r="A10" s="359"/>
      <c r="B10" s="359"/>
      <c r="C10" s="359"/>
      <c r="D10" s="359"/>
      <c r="E10" s="359"/>
      <c r="F10" s="359"/>
      <c r="G10" s="106"/>
    </row>
    <row r="11" spans="1:7" ht="12.75" customHeight="1" x14ac:dyDescent="0.3">
      <c r="A11" s="359"/>
      <c r="B11" s="359"/>
      <c r="C11" s="359"/>
      <c r="D11" s="359"/>
      <c r="E11" s="359"/>
      <c r="F11" s="359"/>
      <c r="G11" s="106"/>
    </row>
    <row r="12" spans="1:7" ht="12.75" customHeight="1" x14ac:dyDescent="0.3">
      <c r="A12" s="359"/>
      <c r="B12" s="359"/>
      <c r="C12" s="359"/>
      <c r="D12" s="359"/>
      <c r="E12" s="359"/>
      <c r="F12" s="359"/>
      <c r="G12" s="106"/>
    </row>
    <row r="13" spans="1:7" ht="12.75" customHeight="1" x14ac:dyDescent="0.3">
      <c r="A13" s="359"/>
      <c r="B13" s="359"/>
      <c r="C13" s="359"/>
      <c r="D13" s="359"/>
      <c r="E13" s="359"/>
      <c r="F13" s="359"/>
      <c r="G13" s="106"/>
    </row>
    <row r="14" spans="1:7" ht="12.75" customHeight="1" x14ac:dyDescent="0.3">
      <c r="A14" s="359"/>
      <c r="B14" s="359"/>
      <c r="C14" s="359"/>
      <c r="D14" s="359"/>
      <c r="E14" s="359"/>
      <c r="F14" s="359"/>
      <c r="G14" s="106"/>
    </row>
    <row r="15" spans="1:7" ht="13.5" customHeight="1" x14ac:dyDescent="0.3"/>
    <row r="16" spans="1:7" ht="19.5" customHeight="1" x14ac:dyDescent="0.3">
      <c r="A16" s="355" t="s">
        <v>33</v>
      </c>
      <c r="B16" s="356"/>
      <c r="C16" s="356"/>
      <c r="D16" s="356"/>
      <c r="E16" s="356"/>
      <c r="F16" s="357"/>
    </row>
    <row r="17" spans="1:13" ht="18.75" customHeight="1" x14ac:dyDescent="0.3">
      <c r="A17" s="358" t="s">
        <v>34</v>
      </c>
      <c r="B17" s="358"/>
      <c r="C17" s="358"/>
      <c r="D17" s="358"/>
      <c r="E17" s="358"/>
      <c r="F17" s="35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27.602419999999999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27.602399999999999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27.602319999999999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27.60238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12.2598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1.0232325997542866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5" zoomScale="55" zoomScaleNormal="75" workbookViewId="0">
      <selection activeCell="D69" sqref="D69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1" t="s">
        <v>31</v>
      </c>
      <c r="B1" s="361"/>
      <c r="C1" s="361"/>
      <c r="D1" s="361"/>
      <c r="E1" s="361"/>
      <c r="F1" s="361"/>
      <c r="G1" s="361"/>
      <c r="H1" s="361"/>
    </row>
    <row r="2" spans="1:8" x14ac:dyDescent="0.25">
      <c r="A2" s="361"/>
      <c r="B2" s="361"/>
      <c r="C2" s="361"/>
      <c r="D2" s="361"/>
      <c r="E2" s="361"/>
      <c r="F2" s="361"/>
      <c r="G2" s="361"/>
      <c r="H2" s="361"/>
    </row>
    <row r="3" spans="1:8" x14ac:dyDescent="0.25">
      <c r="A3" s="361"/>
      <c r="B3" s="361"/>
      <c r="C3" s="361"/>
      <c r="D3" s="361"/>
      <c r="E3" s="361"/>
      <c r="F3" s="361"/>
      <c r="G3" s="361"/>
      <c r="H3" s="361"/>
    </row>
    <row r="4" spans="1:8" x14ac:dyDescent="0.25">
      <c r="A4" s="361"/>
      <c r="B4" s="361"/>
      <c r="C4" s="361"/>
      <c r="D4" s="361"/>
      <c r="E4" s="361"/>
      <c r="F4" s="361"/>
      <c r="G4" s="361"/>
      <c r="H4" s="361"/>
    </row>
    <row r="5" spans="1:8" x14ac:dyDescent="0.25">
      <c r="A5" s="361"/>
      <c r="B5" s="361"/>
      <c r="C5" s="361"/>
      <c r="D5" s="361"/>
      <c r="E5" s="361"/>
      <c r="F5" s="361"/>
      <c r="G5" s="361"/>
      <c r="H5" s="361"/>
    </row>
    <row r="6" spans="1:8" x14ac:dyDescent="0.25">
      <c r="A6" s="361"/>
      <c r="B6" s="361"/>
      <c r="C6" s="361"/>
      <c r="D6" s="361"/>
      <c r="E6" s="361"/>
      <c r="F6" s="361"/>
      <c r="G6" s="361"/>
      <c r="H6" s="361"/>
    </row>
    <row r="7" spans="1:8" x14ac:dyDescent="0.25">
      <c r="A7" s="361"/>
      <c r="B7" s="361"/>
      <c r="C7" s="361"/>
      <c r="D7" s="361"/>
      <c r="E7" s="361"/>
      <c r="F7" s="361"/>
      <c r="G7" s="361"/>
      <c r="H7" s="361"/>
    </row>
    <row r="8" spans="1:8" x14ac:dyDescent="0.25">
      <c r="A8" s="362" t="s">
        <v>32</v>
      </c>
      <c r="B8" s="362"/>
      <c r="C8" s="362"/>
      <c r="D8" s="362"/>
      <c r="E8" s="362"/>
      <c r="F8" s="362"/>
      <c r="G8" s="362"/>
      <c r="H8" s="362"/>
    </row>
    <row r="9" spans="1:8" x14ac:dyDescent="0.25">
      <c r="A9" s="362"/>
      <c r="B9" s="362"/>
      <c r="C9" s="362"/>
      <c r="D9" s="362"/>
      <c r="E9" s="362"/>
      <c r="F9" s="362"/>
      <c r="G9" s="362"/>
      <c r="H9" s="362"/>
    </row>
    <row r="10" spans="1:8" x14ac:dyDescent="0.25">
      <c r="A10" s="362"/>
      <c r="B10" s="362"/>
      <c r="C10" s="362"/>
      <c r="D10" s="362"/>
      <c r="E10" s="362"/>
      <c r="F10" s="362"/>
      <c r="G10" s="362"/>
      <c r="H10" s="362"/>
    </row>
    <row r="11" spans="1:8" x14ac:dyDescent="0.25">
      <c r="A11" s="362"/>
      <c r="B11" s="362"/>
      <c r="C11" s="362"/>
      <c r="D11" s="362"/>
      <c r="E11" s="362"/>
      <c r="F11" s="362"/>
      <c r="G11" s="362"/>
      <c r="H11" s="362"/>
    </row>
    <row r="12" spans="1:8" x14ac:dyDescent="0.25">
      <c r="A12" s="362"/>
      <c r="B12" s="362"/>
      <c r="C12" s="362"/>
      <c r="D12" s="362"/>
      <c r="E12" s="362"/>
      <c r="F12" s="362"/>
      <c r="G12" s="362"/>
      <c r="H12" s="362"/>
    </row>
    <row r="13" spans="1:8" x14ac:dyDescent="0.25">
      <c r="A13" s="362"/>
      <c r="B13" s="362"/>
      <c r="C13" s="362"/>
      <c r="D13" s="362"/>
      <c r="E13" s="362"/>
      <c r="F13" s="362"/>
      <c r="G13" s="362"/>
      <c r="H13" s="362"/>
    </row>
    <row r="14" spans="1:8" x14ac:dyDescent="0.25">
      <c r="A14" s="362"/>
      <c r="B14" s="362"/>
      <c r="C14" s="362"/>
      <c r="D14" s="362"/>
      <c r="E14" s="362"/>
      <c r="F14" s="362"/>
      <c r="G14" s="362"/>
      <c r="H14" s="362"/>
    </row>
    <row r="15" spans="1:8" ht="19.5" customHeight="1" x14ac:dyDescent="0.25"/>
    <row r="16" spans="1:8" ht="19.5" customHeight="1" x14ac:dyDescent="0.3">
      <c r="A16" s="355" t="s">
        <v>33</v>
      </c>
      <c r="B16" s="356"/>
      <c r="C16" s="356"/>
      <c r="D16" s="356"/>
      <c r="E16" s="356"/>
      <c r="F16" s="356"/>
      <c r="G16" s="356"/>
      <c r="H16" s="357"/>
    </row>
    <row r="17" spans="1:14" ht="20.25" customHeight="1" x14ac:dyDescent="0.25">
      <c r="A17" s="363" t="s">
        <v>46</v>
      </c>
      <c r="B17" s="363"/>
      <c r="C17" s="363"/>
      <c r="D17" s="363"/>
      <c r="E17" s="363"/>
      <c r="F17" s="363"/>
      <c r="G17" s="363"/>
      <c r="H17" s="363"/>
    </row>
    <row r="18" spans="1:14" ht="26.25" customHeight="1" x14ac:dyDescent="0.4">
      <c r="A18" s="121" t="s">
        <v>35</v>
      </c>
      <c r="B18" s="364" t="s">
        <v>5</v>
      </c>
      <c r="C18" s="364"/>
    </row>
    <row r="19" spans="1:14" ht="26.25" customHeight="1" x14ac:dyDescent="0.4">
      <c r="A19" s="121" t="s">
        <v>36</v>
      </c>
      <c r="B19" s="222" t="s">
        <v>7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5" t="s">
        <v>113</v>
      </c>
      <c r="C21" s="365"/>
      <c r="D21" s="365"/>
      <c r="E21" s="365"/>
      <c r="F21" s="365"/>
      <c r="G21" s="365"/>
      <c r="H21" s="365"/>
      <c r="I21" s="365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64" t="s">
        <v>116</v>
      </c>
      <c r="C26" s="364"/>
    </row>
    <row r="27" spans="1:14" ht="26.25" customHeight="1" x14ac:dyDescent="0.4">
      <c r="A27" s="126" t="s">
        <v>47</v>
      </c>
      <c r="B27" s="365" t="s">
        <v>117</v>
      </c>
      <c r="C27" s="365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5" t="s">
        <v>49</v>
      </c>
      <c r="D29" s="376"/>
      <c r="E29" s="376"/>
      <c r="F29" s="376"/>
      <c r="G29" s="376"/>
      <c r="H29" s="377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8" t="s">
        <v>52</v>
      </c>
      <c r="D31" s="379"/>
      <c r="E31" s="379"/>
      <c r="F31" s="379"/>
      <c r="G31" s="379"/>
      <c r="H31" s="380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8" t="s">
        <v>54</v>
      </c>
      <c r="D32" s="379"/>
      <c r="E32" s="379"/>
      <c r="F32" s="379"/>
      <c r="G32" s="379"/>
      <c r="H32" s="380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7" t="s">
        <v>58</v>
      </c>
      <c r="E36" s="368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9" t="s">
        <v>76</v>
      </c>
      <c r="B46" s="373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71"/>
      <c r="B47" s="374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1.0232325997542866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5.1161629987714328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1" t="s">
        <v>96</v>
      </c>
      <c r="D61" s="388">
        <v>4.1013500000000001</v>
      </c>
      <c r="E61" s="190">
        <v>1</v>
      </c>
      <c r="F61" s="235">
        <v>37722844</v>
      </c>
      <c r="G61" s="201">
        <f>IF(ISBLANK(F61),"-",(F61/$D$50*$D$47*$B$69)*$D$58/$D$61)</f>
        <v>191.68832504690164</v>
      </c>
      <c r="H61" s="198">
        <f t="shared" ref="H61:H72" si="0">IF(ISBLANK(F61),"-",G61/$D$56)</f>
        <v>0.95844162523450815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2"/>
      <c r="D62" s="389"/>
      <c r="E62" s="191">
        <v>2</v>
      </c>
      <c r="F62" s="228">
        <v>37847658</v>
      </c>
      <c r="G62" s="202">
        <f>IF(ISBLANK(F62),"-",(F62/$D$50*$D$47*$B$69)*$D$58/$D$61)</f>
        <v>192.32256637299051</v>
      </c>
      <c r="H62" s="199">
        <f t="shared" si="0"/>
        <v>0.9616128318649525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2"/>
      <c r="D63" s="389"/>
      <c r="E63" s="191">
        <v>3</v>
      </c>
      <c r="F63" s="228">
        <v>37660974</v>
      </c>
      <c r="G63" s="202">
        <f>IF(ISBLANK(F63),"-",(F63/$D$50*$D$47*$B$69)*$D$58/$D$61)</f>
        <v>191.37393314499064</v>
      </c>
      <c r="H63" s="199">
        <f t="shared" si="0"/>
        <v>0.95686966572495324</v>
      </c>
      <c r="L63" s="128"/>
    </row>
    <row r="64" spans="1:12" ht="27" customHeight="1" x14ac:dyDescent="0.4">
      <c r="A64" s="137" t="s">
        <v>99</v>
      </c>
      <c r="B64" s="226">
        <v>1</v>
      </c>
      <c r="C64" s="383"/>
      <c r="D64" s="390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1" t="s">
        <v>101</v>
      </c>
      <c r="D65" s="388">
        <v>4.04535</v>
      </c>
      <c r="E65" s="161">
        <v>1</v>
      </c>
      <c r="F65" s="228">
        <v>38349543</v>
      </c>
      <c r="G65" s="201">
        <f>IF(ISBLANK(F65),"-",(F65/$D$50*$D$47*$B$69)*$D$58/$D$65)</f>
        <v>197.57052694391405</v>
      </c>
      <c r="H65" s="198">
        <f t="shared" si="0"/>
        <v>0.98785263471957019</v>
      </c>
    </row>
    <row r="66" spans="1:11" ht="23.25" customHeight="1" x14ac:dyDescent="0.4">
      <c r="A66" s="137" t="s">
        <v>102</v>
      </c>
      <c r="B66" s="226">
        <v>1</v>
      </c>
      <c r="C66" s="382"/>
      <c r="D66" s="389"/>
      <c r="E66" s="162">
        <v>2</v>
      </c>
      <c r="F66" s="228">
        <v>38386485</v>
      </c>
      <c r="G66" s="202">
        <f>IF(ISBLANK(F66),"-",(F66/$D$50*$D$47*$B$69)*$D$58/$D$65)</f>
        <v>197.76084604123324</v>
      </c>
      <c r="H66" s="199">
        <f t="shared" si="0"/>
        <v>0.98880423020616615</v>
      </c>
    </row>
    <row r="67" spans="1:11" ht="24.75" customHeight="1" x14ac:dyDescent="0.4">
      <c r="A67" s="137" t="s">
        <v>103</v>
      </c>
      <c r="B67" s="226">
        <v>1</v>
      </c>
      <c r="C67" s="382"/>
      <c r="D67" s="389"/>
      <c r="E67" s="162">
        <v>3</v>
      </c>
      <c r="F67" s="228">
        <v>38289935</v>
      </c>
      <c r="G67" s="202">
        <f>IF(ISBLANK(F67),"-",(F67/$D$50*$D$47*$B$69)*$D$58/$D$65)</f>
        <v>197.2634363491168</v>
      </c>
      <c r="H67" s="199">
        <f t="shared" si="0"/>
        <v>0.98631718174558403</v>
      </c>
    </row>
    <row r="68" spans="1:11" ht="27" customHeight="1" x14ac:dyDescent="0.4">
      <c r="A68" s="137" t="s">
        <v>104</v>
      </c>
      <c r="B68" s="226">
        <v>1</v>
      </c>
      <c r="C68" s="383"/>
      <c r="D68" s="390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1" t="s">
        <v>106</v>
      </c>
      <c r="D69" s="388">
        <v>3.94964</v>
      </c>
      <c r="E69" s="161">
        <v>1</v>
      </c>
      <c r="F69" s="235">
        <v>37515641</v>
      </c>
      <c r="G69" s="201">
        <f>IF(ISBLANK(F69),"-",(F69/$D$50*$D$47*$B$69)*$D$58/$D$69)</f>
        <v>197.95794022773006</v>
      </c>
      <c r="H69" s="199">
        <f t="shared" si="0"/>
        <v>0.98978970113865028</v>
      </c>
    </row>
    <row r="70" spans="1:11" ht="22.5" customHeight="1" x14ac:dyDescent="0.4">
      <c r="A70" s="215" t="s">
        <v>107</v>
      </c>
      <c r="B70" s="237">
        <f>(D47*B69)/D56*D58</f>
        <v>4.0929303990171464</v>
      </c>
      <c r="C70" s="382"/>
      <c r="D70" s="389"/>
      <c r="E70" s="162">
        <v>2</v>
      </c>
      <c r="F70" s="228">
        <v>37641717</v>
      </c>
      <c r="G70" s="202">
        <f>IF(ISBLANK(F70),"-",(F70/$D$50*$D$47*$B$69)*$D$58/$D$69)</f>
        <v>198.62320262514322</v>
      </c>
      <c r="H70" s="199">
        <f t="shared" si="0"/>
        <v>0.99311601312571607</v>
      </c>
    </row>
    <row r="71" spans="1:11" ht="23.25" customHeight="1" x14ac:dyDescent="0.4">
      <c r="A71" s="369" t="s">
        <v>76</v>
      </c>
      <c r="B71" s="370"/>
      <c r="C71" s="382"/>
      <c r="D71" s="389"/>
      <c r="E71" s="162">
        <v>3</v>
      </c>
      <c r="F71" s="228">
        <v>37673129</v>
      </c>
      <c r="G71" s="202">
        <f>IF(ISBLANK(F71),"-",(F71/$D$50*$D$47*$B$69)*$D$58/$D$69)</f>
        <v>198.7889536199998</v>
      </c>
      <c r="H71" s="199">
        <f t="shared" si="0"/>
        <v>0.99394476809999899</v>
      </c>
    </row>
    <row r="72" spans="1:11" ht="23.25" customHeight="1" x14ac:dyDescent="0.4">
      <c r="A72" s="371"/>
      <c r="B72" s="372"/>
      <c r="C72" s="384"/>
      <c r="D72" s="390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0.97963873909556676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1.6051405490491989E-2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6" t="str">
        <f>B20</f>
        <v>SULFAMETHOXAZOLE</v>
      </c>
      <c r="D77" s="366"/>
      <c r="E77" s="189" t="s">
        <v>110</v>
      </c>
      <c r="F77" s="189"/>
      <c r="G77" s="243">
        <f>H73</f>
        <v>0.97963873909556676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F30" sqref="F30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3" t="s">
        <v>0</v>
      </c>
      <c r="B15" s="353"/>
      <c r="C15" s="353"/>
      <c r="D15" s="353"/>
      <c r="E15" s="35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119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20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19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19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19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19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22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26">
        <f>AVERAGE(F24:F29)</f>
        <v>20.016666666666666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4" t="s">
        <v>26</v>
      </c>
      <c r="C59" s="35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70" zoomScale="75" zoomScaleNormal="75" zoomScaleSheetLayoutView="75" workbookViewId="0">
      <selection activeCell="G69" sqref="G69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61" t="s">
        <v>31</v>
      </c>
      <c r="B1" s="361"/>
      <c r="C1" s="361"/>
      <c r="D1" s="361"/>
      <c r="E1" s="361"/>
      <c r="F1" s="361"/>
      <c r="G1" s="361"/>
      <c r="H1" s="361"/>
    </row>
    <row r="2" spans="1:8" x14ac:dyDescent="0.25">
      <c r="A2" s="361"/>
      <c r="B2" s="361"/>
      <c r="C2" s="361"/>
      <c r="D2" s="361"/>
      <c r="E2" s="361"/>
      <c r="F2" s="361"/>
      <c r="G2" s="361"/>
      <c r="H2" s="361"/>
    </row>
    <row r="3" spans="1:8" x14ac:dyDescent="0.25">
      <c r="A3" s="361"/>
      <c r="B3" s="361"/>
      <c r="C3" s="361"/>
      <c r="D3" s="361"/>
      <c r="E3" s="361"/>
      <c r="F3" s="361"/>
      <c r="G3" s="361"/>
      <c r="H3" s="361"/>
    </row>
    <row r="4" spans="1:8" x14ac:dyDescent="0.25">
      <c r="A4" s="361"/>
      <c r="B4" s="361"/>
      <c r="C4" s="361"/>
      <c r="D4" s="361"/>
      <c r="E4" s="361"/>
      <c r="F4" s="361"/>
      <c r="G4" s="361"/>
      <c r="H4" s="361"/>
    </row>
    <row r="5" spans="1:8" x14ac:dyDescent="0.25">
      <c r="A5" s="361"/>
      <c r="B5" s="361"/>
      <c r="C5" s="361"/>
      <c r="D5" s="361"/>
      <c r="E5" s="361"/>
      <c r="F5" s="361"/>
      <c r="G5" s="361"/>
      <c r="H5" s="361"/>
    </row>
    <row r="6" spans="1:8" x14ac:dyDescent="0.25">
      <c r="A6" s="361"/>
      <c r="B6" s="361"/>
      <c r="C6" s="361"/>
      <c r="D6" s="361"/>
      <c r="E6" s="361"/>
      <c r="F6" s="361"/>
      <c r="G6" s="361"/>
      <c r="H6" s="361"/>
    </row>
    <row r="7" spans="1:8" x14ac:dyDescent="0.25">
      <c r="A7" s="361"/>
      <c r="B7" s="361"/>
      <c r="C7" s="361"/>
      <c r="D7" s="361"/>
      <c r="E7" s="361"/>
      <c r="F7" s="361"/>
      <c r="G7" s="361"/>
      <c r="H7" s="361"/>
    </row>
    <row r="8" spans="1:8" x14ac:dyDescent="0.25">
      <c r="A8" s="362" t="s">
        <v>32</v>
      </c>
      <c r="B8" s="362"/>
      <c r="C8" s="362"/>
      <c r="D8" s="362"/>
      <c r="E8" s="362"/>
      <c r="F8" s="362"/>
      <c r="G8" s="362"/>
      <c r="H8" s="362"/>
    </row>
    <row r="9" spans="1:8" x14ac:dyDescent="0.25">
      <c r="A9" s="362"/>
      <c r="B9" s="362"/>
      <c r="C9" s="362"/>
      <c r="D9" s="362"/>
      <c r="E9" s="362"/>
      <c r="F9" s="362"/>
      <c r="G9" s="362"/>
      <c r="H9" s="362"/>
    </row>
    <row r="10" spans="1:8" x14ac:dyDescent="0.25">
      <c r="A10" s="362"/>
      <c r="B10" s="362"/>
      <c r="C10" s="362"/>
      <c r="D10" s="362"/>
      <c r="E10" s="362"/>
      <c r="F10" s="362"/>
      <c r="G10" s="362"/>
      <c r="H10" s="362"/>
    </row>
    <row r="11" spans="1:8" x14ac:dyDescent="0.25">
      <c r="A11" s="362"/>
      <c r="B11" s="362"/>
      <c r="C11" s="362"/>
      <c r="D11" s="362"/>
      <c r="E11" s="362"/>
      <c r="F11" s="362"/>
      <c r="G11" s="362"/>
      <c r="H11" s="362"/>
    </row>
    <row r="12" spans="1:8" x14ac:dyDescent="0.25">
      <c r="A12" s="362"/>
      <c r="B12" s="362"/>
      <c r="C12" s="362"/>
      <c r="D12" s="362"/>
      <c r="E12" s="362"/>
      <c r="F12" s="362"/>
      <c r="G12" s="362"/>
      <c r="H12" s="362"/>
    </row>
    <row r="13" spans="1:8" x14ac:dyDescent="0.25">
      <c r="A13" s="362"/>
      <c r="B13" s="362"/>
      <c r="C13" s="362"/>
      <c r="D13" s="362"/>
      <c r="E13" s="362"/>
      <c r="F13" s="362"/>
      <c r="G13" s="362"/>
      <c r="H13" s="362"/>
    </row>
    <row r="14" spans="1:8" x14ac:dyDescent="0.25">
      <c r="A14" s="362"/>
      <c r="B14" s="362"/>
      <c r="C14" s="362"/>
      <c r="D14" s="362"/>
      <c r="E14" s="362"/>
      <c r="F14" s="362"/>
      <c r="G14" s="362"/>
      <c r="H14" s="362"/>
    </row>
    <row r="15" spans="1:8" ht="19.5" customHeight="1" thickBot="1" x14ac:dyDescent="0.3"/>
    <row r="16" spans="1:8" ht="19.5" customHeight="1" thickBot="1" x14ac:dyDescent="0.35">
      <c r="A16" s="355" t="s">
        <v>33</v>
      </c>
      <c r="B16" s="356"/>
      <c r="C16" s="356"/>
      <c r="D16" s="356"/>
      <c r="E16" s="356"/>
      <c r="F16" s="356"/>
      <c r="G16" s="356"/>
      <c r="H16" s="357"/>
    </row>
    <row r="17" spans="1:14" ht="20.25" customHeight="1" x14ac:dyDescent="0.25">
      <c r="A17" s="363" t="s">
        <v>46</v>
      </c>
      <c r="B17" s="363"/>
      <c r="C17" s="363"/>
      <c r="D17" s="363"/>
      <c r="E17" s="363"/>
      <c r="F17" s="363"/>
      <c r="G17" s="363"/>
      <c r="H17" s="363"/>
    </row>
    <row r="18" spans="1:14" ht="26.25" customHeight="1" x14ac:dyDescent="0.4">
      <c r="A18" s="247" t="s">
        <v>35</v>
      </c>
      <c r="B18" s="364" t="s">
        <v>5</v>
      </c>
      <c r="C18" s="364"/>
    </row>
    <row r="19" spans="1:14" ht="26.25" customHeight="1" x14ac:dyDescent="0.4">
      <c r="A19" s="247" t="s">
        <v>36</v>
      </c>
      <c r="B19" s="350" t="s">
        <v>7</v>
      </c>
      <c r="C19" s="349">
        <v>25</v>
      </c>
    </row>
    <row r="20" spans="1:14" ht="26.25" customHeight="1" x14ac:dyDescent="0.4">
      <c r="A20" s="247" t="s">
        <v>37</v>
      </c>
      <c r="B20" s="350" t="s">
        <v>111</v>
      </c>
      <c r="C20" s="329"/>
    </row>
    <row r="21" spans="1:14" ht="26.25" customHeight="1" x14ac:dyDescent="0.4">
      <c r="A21" s="247" t="s">
        <v>38</v>
      </c>
      <c r="B21" s="365" t="s">
        <v>113</v>
      </c>
      <c r="C21" s="365"/>
      <c r="D21" s="365"/>
      <c r="E21" s="365"/>
      <c r="F21" s="365"/>
      <c r="G21" s="365"/>
      <c r="H21" s="365"/>
      <c r="I21" s="365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64" t="s">
        <v>111</v>
      </c>
      <c r="C26" s="364"/>
    </row>
    <row r="27" spans="1:14" ht="26.25" customHeight="1" x14ac:dyDescent="0.4">
      <c r="A27" s="346" t="s">
        <v>47</v>
      </c>
      <c r="B27" s="365" t="s">
        <v>118</v>
      </c>
      <c r="C27" s="365"/>
    </row>
    <row r="28" spans="1:14" ht="27" customHeight="1" thickBot="1" x14ac:dyDescent="0.45">
      <c r="A28" s="346" t="s">
        <v>6</v>
      </c>
      <c r="B28" s="391">
        <v>99</v>
      </c>
    </row>
    <row r="29" spans="1:14" s="9" customFormat="1" ht="27" customHeight="1" thickBot="1" x14ac:dyDescent="0.45">
      <c r="A29" s="346" t="s">
        <v>48</v>
      </c>
      <c r="B29" s="327">
        <v>0</v>
      </c>
      <c r="C29" s="375" t="s">
        <v>49</v>
      </c>
      <c r="D29" s="376"/>
      <c r="E29" s="376"/>
      <c r="F29" s="376"/>
      <c r="G29" s="376"/>
      <c r="H29" s="377"/>
      <c r="I29" s="251"/>
      <c r="J29" s="251"/>
      <c r="K29" s="251"/>
      <c r="L29" s="251"/>
    </row>
    <row r="30" spans="1:14" s="9" customFormat="1" ht="19.5" customHeight="1" thickBot="1" x14ac:dyDescent="0.35">
      <c r="A30" s="346" t="s">
        <v>50</v>
      </c>
      <c r="B30" s="351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6" t="s">
        <v>51</v>
      </c>
      <c r="B31" s="345">
        <v>1</v>
      </c>
      <c r="C31" s="378" t="s">
        <v>52</v>
      </c>
      <c r="D31" s="379"/>
      <c r="E31" s="379"/>
      <c r="F31" s="379"/>
      <c r="G31" s="379"/>
      <c r="H31" s="380"/>
      <c r="I31" s="251"/>
      <c r="J31" s="251"/>
      <c r="K31" s="251"/>
      <c r="L31" s="251"/>
    </row>
    <row r="32" spans="1:14" s="9" customFormat="1" ht="27" customHeight="1" thickBot="1" x14ac:dyDescent="0.45">
      <c r="A32" s="346" t="s">
        <v>53</v>
      </c>
      <c r="B32" s="345">
        <v>1</v>
      </c>
      <c r="C32" s="378" t="s">
        <v>54</v>
      </c>
      <c r="D32" s="379"/>
      <c r="E32" s="379"/>
      <c r="F32" s="379"/>
      <c r="G32" s="379"/>
      <c r="H32" s="380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6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6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6"/>
      <c r="B35" s="351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7" t="s">
        <v>58</v>
      </c>
      <c r="E36" s="368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85">
        <v>19.41</v>
      </c>
      <c r="E43" s="386"/>
      <c r="F43" s="387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9" t="s">
        <v>76</v>
      </c>
      <c r="B46" s="373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71"/>
      <c r="B47" s="374"/>
      <c r="C47" s="316" t="s">
        <v>78</v>
      </c>
      <c r="D47" s="336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6" t="s">
        <v>85</v>
      </c>
      <c r="B56" s="337">
        <v>5</v>
      </c>
      <c r="C56" s="313" t="s">
        <v>86</v>
      </c>
      <c r="D56" s="338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48">
        <f>Sulfamethoxazole!C39</f>
        <v>1.0232325997542866</v>
      </c>
    </row>
    <row r="58" spans="1:12" s="109" customFormat="1" ht="19.5" thickBot="1" x14ac:dyDescent="0.35">
      <c r="A58" s="346" t="s">
        <v>88</v>
      </c>
      <c r="B58" s="305">
        <f>B56</f>
        <v>5</v>
      </c>
      <c r="C58" s="313" t="s">
        <v>89</v>
      </c>
      <c r="D58" s="324">
        <f>B57*B56</f>
        <v>5.1161629987714328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1" t="s">
        <v>96</v>
      </c>
      <c r="D61" s="388">
        <f>'Sulfamethoxazole 1'!D61:D64</f>
        <v>4.1013500000000001</v>
      </c>
      <c r="E61" s="300">
        <v>1</v>
      </c>
      <c r="F61" s="339">
        <v>2636296</v>
      </c>
      <c r="G61" s="309">
        <f>IF(ISBLANK(F61),"-",(F61/$D$50*$D$47*$B$69)*$D$58/$D$61)</f>
        <v>39.119457163294243</v>
      </c>
      <c r="H61" s="306">
        <f t="shared" ref="H61:H72" si="0">IF(ISBLANK(F61),"-",G61/$D$56)</f>
        <v>0.97798642908235611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2"/>
      <c r="D62" s="389"/>
      <c r="E62" s="301">
        <v>2</v>
      </c>
      <c r="F62" s="334">
        <v>2619580</v>
      </c>
      <c r="G62" s="310">
        <f>IF(ISBLANK(F62),"-",(F62/$D$50*$D$47*$B$69)*$D$58/$D$61)</f>
        <v>38.871411858085104</v>
      </c>
      <c r="H62" s="307">
        <f t="shared" si="0"/>
        <v>0.97178529645212763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2"/>
      <c r="D63" s="389"/>
      <c r="E63" s="301">
        <v>3</v>
      </c>
      <c r="F63" s="334">
        <v>2590355</v>
      </c>
      <c r="G63" s="310">
        <f>IF(ISBLANK(F63),"-",(F63/$D$50*$D$47*$B$69)*$D$58/$D$61)</f>
        <v>38.437748060242498</v>
      </c>
      <c r="H63" s="307">
        <f t="shared" si="0"/>
        <v>0.96094370150606245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3"/>
      <c r="D64" s="390"/>
      <c r="E64" s="302">
        <v>4</v>
      </c>
      <c r="F64" s="340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1" t="s">
        <v>101</v>
      </c>
      <c r="D65" s="388">
        <f>'Sulfamethoxazole 1'!D65:D68</f>
        <v>4.04535</v>
      </c>
      <c r="E65" s="280">
        <v>1</v>
      </c>
      <c r="F65" s="334">
        <v>2647605</v>
      </c>
      <c r="G65" s="309">
        <f>IF(ISBLANK(F65),"-",(F65/$D$50*$D$47*$B$69)*$D$58/$D$65)</f>
        <v>39.83112490361502</v>
      </c>
      <c r="H65" s="306">
        <f t="shared" si="0"/>
        <v>0.99577812259037546</v>
      </c>
    </row>
    <row r="66" spans="1:11" ht="23.25" customHeight="1" x14ac:dyDescent="0.4">
      <c r="A66" s="260" t="s">
        <v>102</v>
      </c>
      <c r="B66" s="332">
        <v>1</v>
      </c>
      <c r="C66" s="382"/>
      <c r="D66" s="389"/>
      <c r="E66" s="281">
        <v>2</v>
      </c>
      <c r="F66" s="334">
        <v>2629991</v>
      </c>
      <c r="G66" s="310">
        <f>IF(ISBLANK(F66),"-",(F66/$D$50*$D$47*$B$69)*$D$58/$D$65)</f>
        <v>39.566136193421357</v>
      </c>
      <c r="H66" s="307">
        <f t="shared" si="0"/>
        <v>0.98915340483553393</v>
      </c>
    </row>
    <row r="67" spans="1:11" ht="24.75" customHeight="1" x14ac:dyDescent="0.4">
      <c r="A67" s="260" t="s">
        <v>103</v>
      </c>
      <c r="B67" s="332">
        <v>1</v>
      </c>
      <c r="C67" s="382"/>
      <c r="D67" s="389"/>
      <c r="E67" s="281">
        <v>3</v>
      </c>
      <c r="F67" s="334">
        <v>2603356</v>
      </c>
      <c r="G67" s="310">
        <f>IF(ISBLANK(F67),"-",(F67/$D$50*$D$47*$B$69)*$D$58/$D$65)</f>
        <v>39.165433667248543</v>
      </c>
      <c r="H67" s="307">
        <f t="shared" si="0"/>
        <v>0.97913584168121359</v>
      </c>
    </row>
    <row r="68" spans="1:11" ht="27" customHeight="1" thickBot="1" x14ac:dyDescent="0.45">
      <c r="A68" s="260" t="s">
        <v>104</v>
      </c>
      <c r="B68" s="332">
        <v>1</v>
      </c>
      <c r="C68" s="383"/>
      <c r="D68" s="390"/>
      <c r="E68" s="282">
        <v>4</v>
      </c>
      <c r="F68" s="340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1" t="s">
        <v>106</v>
      </c>
      <c r="D69" s="388">
        <f>'Sulfamethoxazole 1'!D69:D72</f>
        <v>3.94964</v>
      </c>
      <c r="E69" s="280">
        <v>1</v>
      </c>
      <c r="F69" s="339">
        <v>2559152</v>
      </c>
      <c r="G69" s="309">
        <f>IF(ISBLANK(F69),"-",(F69/$D$50*$D$47*$B$69)*$D$58/$D$69)</f>
        <v>39.43338423299118</v>
      </c>
      <c r="H69" s="307">
        <f t="shared" si="0"/>
        <v>0.98583460582477955</v>
      </c>
    </row>
    <row r="70" spans="1:11" ht="22.5" customHeight="1" thickBot="1" x14ac:dyDescent="0.45">
      <c r="A70" s="323" t="s">
        <v>107</v>
      </c>
      <c r="B70" s="341">
        <f>(D47*B69)/D56*D58</f>
        <v>4.0929303990171464</v>
      </c>
      <c r="C70" s="382"/>
      <c r="D70" s="389"/>
      <c r="E70" s="281">
        <v>2</v>
      </c>
      <c r="F70" s="334">
        <v>2547007</v>
      </c>
      <c r="G70" s="310">
        <f>IF(ISBLANK(F70),"-",(F70/$D$50*$D$47*$B$69)*$D$58/$D$69)</f>
        <v>39.246244722907498</v>
      </c>
      <c r="H70" s="307">
        <f t="shared" si="0"/>
        <v>0.98115611807268743</v>
      </c>
    </row>
    <row r="71" spans="1:11" ht="23.25" customHeight="1" x14ac:dyDescent="0.4">
      <c r="A71" s="369" t="s">
        <v>76</v>
      </c>
      <c r="B71" s="370"/>
      <c r="C71" s="382"/>
      <c r="D71" s="389"/>
      <c r="E71" s="281">
        <v>3</v>
      </c>
      <c r="F71" s="334">
        <v>2529261</v>
      </c>
      <c r="G71" s="310">
        <f>IF(ISBLANK(F71),"-",(F71/$D$50*$D$47*$B$69)*$D$58/$D$69)</f>
        <v>38.972800692776161</v>
      </c>
      <c r="H71" s="307">
        <f t="shared" si="0"/>
        <v>0.97432001731940399</v>
      </c>
    </row>
    <row r="72" spans="1:11" ht="23.25" customHeight="1" thickBot="1" x14ac:dyDescent="0.45">
      <c r="A72" s="371"/>
      <c r="B72" s="372"/>
      <c r="C72" s="384"/>
      <c r="D72" s="390"/>
      <c r="E72" s="282">
        <v>4</v>
      </c>
      <c r="F72" s="340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2">
        <f>AVERAGE(H61:H72)</f>
        <v>0.97956594859605994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3">
        <f>STDEV(H61:H72)/H73</f>
        <v>1.0423934290937053E-2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4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6"/>
      <c r="K76" s="351"/>
    </row>
    <row r="77" spans="1:11" ht="26.25" customHeight="1" x14ac:dyDescent="0.4">
      <c r="A77" s="250" t="s">
        <v>108</v>
      </c>
      <c r="B77" s="346" t="s">
        <v>109</v>
      </c>
      <c r="C77" s="366" t="str">
        <f>B20</f>
        <v>TRIMETHOPRIM</v>
      </c>
      <c r="D77" s="366"/>
      <c r="E77" s="299" t="s">
        <v>110</v>
      </c>
      <c r="F77" s="299"/>
      <c r="G77" s="347">
        <f>H73</f>
        <v>0.97956594859605994</v>
      </c>
      <c r="H77" s="313"/>
      <c r="I77" s="299"/>
      <c r="J77" s="346"/>
      <c r="K77" s="351"/>
    </row>
    <row r="78" spans="1:11" ht="19.5" customHeight="1" thickBot="1" x14ac:dyDescent="0.35">
      <c r="A78" s="352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6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6" t="s">
        <v>30</v>
      </c>
      <c r="B81" s="326"/>
      <c r="C81" s="326"/>
      <c r="D81" s="351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2017-10-12T15:58:08Z</cp:lastPrinted>
  <dcterms:created xsi:type="dcterms:W3CDTF">2005-07-05T10:19:27Z</dcterms:created>
  <dcterms:modified xsi:type="dcterms:W3CDTF">2017-10-12T16:00:44Z</dcterms:modified>
</cp:coreProperties>
</file>