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ABACAVIR!$A$1:$I$133</definedName>
    <definedName name="_xlnm.Print_Area" localSheetId="4">Lamivudine!$A$1:$I$133</definedName>
    <definedName name="_xlnm.Print_Area" localSheetId="1">'SST ABACAVIR SULFATE'!$A$15:$G$61</definedName>
    <definedName name="_xlnm.Print_Area" localSheetId="0">'SST LAMIVUDINE'!$A$15:$G$61</definedName>
    <definedName name="_xlnm.Print_Area" localSheetId="2">Uniformity!$A$11:$M$55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I92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4" s="1"/>
  <c r="C45" i="2"/>
  <c r="D43" i="2"/>
  <c r="D40" i="2"/>
  <c r="D39" i="2"/>
  <c r="D36" i="2"/>
  <c r="D35" i="2"/>
  <c r="D32" i="2"/>
  <c r="D31" i="2"/>
  <c r="D28" i="2"/>
  <c r="D27" i="2"/>
  <c r="D24" i="2"/>
  <c r="C19" i="2"/>
  <c r="D101" i="4" l="1"/>
  <c r="I92" i="4"/>
  <c r="F44" i="4"/>
  <c r="D45" i="4"/>
  <c r="D46" i="4" s="1"/>
  <c r="F45" i="4"/>
  <c r="G40" i="4" s="1"/>
  <c r="I39" i="4"/>
  <c r="D101" i="3"/>
  <c r="D102" i="3" s="1"/>
  <c r="I39" i="3"/>
  <c r="D45" i="3"/>
  <c r="D46" i="3" s="1"/>
  <c r="G41" i="4"/>
  <c r="B69" i="4"/>
  <c r="D49" i="3"/>
  <c r="E40" i="3"/>
  <c r="E38" i="3"/>
  <c r="E41" i="3"/>
  <c r="F98" i="3"/>
  <c r="F99" i="3" s="1"/>
  <c r="E40" i="4"/>
  <c r="E41" i="4"/>
  <c r="F98" i="4"/>
  <c r="F44" i="3"/>
  <c r="F45" i="3" s="1"/>
  <c r="F46" i="3" s="1"/>
  <c r="D97" i="4"/>
  <c r="D98" i="4" s="1"/>
  <c r="E91" i="4" s="1"/>
  <c r="B57" i="3"/>
  <c r="B69" i="3" s="1"/>
  <c r="D49" i="4"/>
  <c r="G93" i="4"/>
  <c r="D102" i="4"/>
  <c r="D97" i="3"/>
  <c r="D98" i="3" s="1"/>
  <c r="D99" i="3" s="1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E38" i="4" l="1"/>
  <c r="E39" i="4"/>
  <c r="E42" i="4" s="1"/>
  <c r="F46" i="4"/>
  <c r="G39" i="4"/>
  <c r="G38" i="4"/>
  <c r="G42" i="4" s="1"/>
  <c r="E39" i="3"/>
  <c r="E92" i="4"/>
  <c r="E42" i="3"/>
  <c r="E94" i="3"/>
  <c r="E93" i="3"/>
  <c r="F99" i="4"/>
  <c r="G92" i="4"/>
  <c r="G91" i="4"/>
  <c r="G95" i="4" s="1"/>
  <c r="G40" i="3"/>
  <c r="G41" i="3"/>
  <c r="E91" i="3"/>
  <c r="E92" i="3"/>
  <c r="G39" i="3"/>
  <c r="G38" i="3"/>
  <c r="G94" i="4"/>
  <c r="G94" i="3"/>
  <c r="G93" i="3"/>
  <c r="E94" i="4"/>
  <c r="D99" i="4"/>
  <c r="E93" i="4"/>
  <c r="G92" i="3"/>
  <c r="G91" i="3"/>
  <c r="E95" i="4" l="1"/>
  <c r="D103" i="4"/>
  <c r="E111" i="4" s="1"/>
  <c r="F111" i="4" s="1"/>
  <c r="D52" i="4"/>
  <c r="D105" i="4"/>
  <c r="D50" i="4"/>
  <c r="D51" i="4" s="1"/>
  <c r="G95" i="3"/>
  <c r="G42" i="3"/>
  <c r="D50" i="3"/>
  <c r="G66" i="3" s="1"/>
  <c r="H66" i="3" s="1"/>
  <c r="E95" i="3"/>
  <c r="D105" i="3"/>
  <c r="D103" i="3"/>
  <c r="G71" i="3"/>
  <c r="H71" i="3" s="1"/>
  <c r="G67" i="3"/>
  <c r="H67" i="3" s="1"/>
  <c r="G63" i="3"/>
  <c r="H63" i="3" s="1"/>
  <c r="G67" i="4"/>
  <c r="H67" i="4" s="1"/>
  <c r="G63" i="4"/>
  <c r="H63" i="4" s="1"/>
  <c r="G71" i="4"/>
  <c r="H71" i="4" s="1"/>
  <c r="D52" i="3"/>
  <c r="E113" i="4" l="1"/>
  <c r="F113" i="4" s="1"/>
  <c r="E112" i="4"/>
  <c r="F112" i="4" s="1"/>
  <c r="D104" i="4"/>
  <c r="E108" i="4"/>
  <c r="F108" i="4" s="1"/>
  <c r="E109" i="4"/>
  <c r="F109" i="4" s="1"/>
  <c r="E110" i="4"/>
  <c r="F110" i="4" s="1"/>
  <c r="G65" i="4"/>
  <c r="H65" i="4" s="1"/>
  <c r="G62" i="4"/>
  <c r="H62" i="4" s="1"/>
  <c r="G64" i="4"/>
  <c r="H64" i="4" s="1"/>
  <c r="G68" i="4"/>
  <c r="H68" i="4" s="1"/>
  <c r="G66" i="4"/>
  <c r="H66" i="4" s="1"/>
  <c r="G61" i="4"/>
  <c r="H61" i="4" s="1"/>
  <c r="G70" i="4"/>
  <c r="H70" i="4" s="1"/>
  <c r="G60" i="4"/>
  <c r="G69" i="4"/>
  <c r="H69" i="4" s="1"/>
  <c r="G68" i="3"/>
  <c r="H68" i="3" s="1"/>
  <c r="G69" i="3"/>
  <c r="H69" i="3" s="1"/>
  <c r="G70" i="3"/>
  <c r="H70" i="3" s="1"/>
  <c r="G61" i="3"/>
  <c r="H61" i="3" s="1"/>
  <c r="G62" i="3"/>
  <c r="H62" i="3" s="1"/>
  <c r="D51" i="3"/>
  <c r="G64" i="3"/>
  <c r="H64" i="3" s="1"/>
  <c r="G65" i="3"/>
  <c r="H65" i="3" s="1"/>
  <c r="G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4"/>
  <c r="E120" i="4" l="1"/>
  <c r="E119" i="4"/>
  <c r="E117" i="4"/>
  <c r="E115" i="4"/>
  <c r="E116" i="4" s="1"/>
  <c r="G74" i="4"/>
  <c r="G72" i="4"/>
  <c r="G73" i="4" s="1"/>
  <c r="G72" i="3"/>
  <c r="G73" i="3" s="1"/>
  <c r="H60" i="3"/>
  <c r="H74" i="3" s="1"/>
  <c r="G74" i="3"/>
  <c r="E115" i="3"/>
  <c r="E116" i="3" s="1"/>
  <c r="E119" i="3"/>
  <c r="E120" i="3"/>
  <c r="E117" i="3"/>
  <c r="F108" i="3"/>
  <c r="H74" i="4"/>
  <c r="H72" i="4"/>
  <c r="F125" i="4"/>
  <c r="F120" i="4"/>
  <c r="F117" i="4"/>
  <c r="D125" i="4"/>
  <c r="F115" i="4"/>
  <c r="F119" i="4"/>
  <c r="H72" i="3" l="1"/>
  <c r="G76" i="3" s="1"/>
  <c r="F119" i="3"/>
  <c r="F125" i="3"/>
  <c r="F120" i="3"/>
  <c r="F117" i="3"/>
  <c r="D125" i="3"/>
  <c r="F115" i="3"/>
  <c r="G124" i="4"/>
  <c r="F116" i="4"/>
  <c r="H73" i="3"/>
  <c r="G76" i="4"/>
  <c r="H73" i="4"/>
  <c r="G124" i="3" l="1"/>
  <c r="F116" i="3"/>
</calcChain>
</file>

<file path=xl/sharedStrings.xml><?xml version="1.0" encoding="utf-8"?>
<sst xmlns="http://schemas.openxmlformats.org/spreadsheetml/2006/main" count="450" uniqueCount="140">
  <si>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</si>
  <si>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</si>
  <si>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</si>
  <si>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</si>
  <si>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</si>
  <si>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</si>
  <si>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</si>
  <si>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NDQB201709156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</si>
  <si>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</si>
  <si>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</si>
  <si>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</si>
  <si>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</si>
  <si>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09:31:40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</si>
  <si>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</si>
  <si>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</si>
  <si>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</si>
  <si>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</si>
  <si>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</si>
  <si>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</si>
  <si>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</si>
  <si>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</si>
  <si>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</si>
  <si>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</si>
  <si>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</si>
  <si>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</si>
  <si>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</si>
  <si>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</si>
  <si>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</si>
  <si>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</si>
  <si>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</si>
  <si>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</si>
  <si>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</si>
  <si>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</si>
  <si>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</si>
  <si>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</si>
  <si>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</si>
  <si>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</si>
  <si>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</si>
  <si>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</si>
  <si>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</si>
  <si>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</si>
  <si>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</si>
  <si>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</si>
  <si>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</si>
  <si>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</si>
  <si>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</si>
  <si>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</si>
  <si>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</si>
  <si>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</si>
  <si>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</si>
  <si>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</si>
  <si>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</si>
  <si>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</si>
  <si>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</si>
  <si>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</si>
  <si>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</si>
  <si>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</si>
  <si>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</si>
  <si>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</si>
  <si>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</si>
  <si>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</si>
  <si>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</si>
  <si>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</si>
  <si>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</si>
  <si>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</si>
  <si>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</si>
  <si>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</si>
  <si>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</si>
  <si>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</si>
  <si>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</si>
  <si>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</si>
  <si>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</si>
  <si>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</si>
  <si>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</si>
  <si>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</si>
  <si>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</si>
  <si>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</si>
  <si>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</si>
  <si>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</si>
  <si>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</si>
  <si>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</si>
  <si>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</si>
  <si>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</si>
  <si>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</si>
  <si>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</si>
  <si>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</si>
  <si>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</si>
  <si>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</si>
  <si>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</si>
  <si>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</si>
  <si>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</si>
  <si>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</si>
  <si>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</si>
  <si>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</si>
  <si>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</si>
  <si>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</si>
  <si>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</si>
  <si>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</si>
  <si>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</si>
  <si>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</si>
  <si>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</si>
  <si>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</si>
  <si>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</si>
  <si>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</si>
  <si>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</si>
  <si>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</si>
  <si>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</si>
  <si>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</si>
  <si>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</si>
  <si>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</si>
  <si>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</si>
  <si>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</si>
  <si>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</si>
  <si>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</si>
  <si>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</si>
  <si>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</si>
  <si>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</si>
  <si>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</si>
  <si>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</si>
  <si>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</si>
  <si>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</si>
  <si>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</si>
  <si>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</si>
  <si>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</si>
  <si>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</si>
  <si>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</si>
  <si>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</si>
  <si>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</si>
  <si>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</si>
  <si>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</si>
  <si>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</si>
  <si>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</si>
  <si>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</si>
  <si>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</si>
  <si>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</si>
  <si>
    <t xml:space="preserve">ABACAVIR SULFATE </t>
  </si>
  <si>
    <t>Each film coated tablet contains: Abacavir  Sulfate USP equivalent to Abacavir 120 mg and Lamivudine USP 60 mg.</t>
  </si>
  <si>
    <t>A12-4</t>
  </si>
  <si>
    <t xml:space="preserve"> LAMIVUDINE 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</si>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</sst>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5</v>
      </c>
      <c r="D17" s="482"/>
      <c r="E17" s="483"/>
    </row>
    <row r="18" spans="1:6" ht="16.5" customHeight="1" x14ac:dyDescent="0.3">
      <c r="A18" s="484" t="s">
        <v>4</v>
      </c>
      <c r="B18" s="476" t="s">
        <v>131</v>
      </c>
      <c r="C18" s="483"/>
      <c r="D18" s="483"/>
      <c r="E18" s="483"/>
    </row>
    <row r="19" spans="1:6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6" ht="16.5" customHeight="1" x14ac:dyDescent="0.3">
      <c r="A20" s="481" t="s">
        <v>8</v>
      </c>
      <c r="B20" s="485">
        <v>15.13</v>
      </c>
      <c r="C20" s="483"/>
      <c r="D20" s="483"/>
      <c r="E20" s="483"/>
    </row>
    <row r="21" spans="1:6" ht="16.5" customHeight="1" x14ac:dyDescent="0.3">
      <c r="A21" s="481" t="s">
        <v>10</v>
      </c>
      <c r="B21" s="486">
        <f>15.13/100</f>
        <v>0.15130000000000002</v>
      </c>
      <c r="C21" s="483"/>
      <c r="D21" s="483"/>
      <c r="E21" s="483"/>
    </row>
    <row r="22" spans="1:6" ht="15.75" customHeight="1" x14ac:dyDescent="0.25">
      <c r="A22" s="483"/>
      <c r="B22" s="483"/>
      <c r="C22" s="483"/>
      <c r="D22" s="483"/>
      <c r="E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7" t="s">
        <v>132</v>
      </c>
    </row>
    <row r="24" spans="1:6" ht="16.5" customHeight="1" x14ac:dyDescent="0.3">
      <c r="A24" s="489">
        <v>1</v>
      </c>
      <c r="B24" s="490">
        <v>50120079</v>
      </c>
      <c r="C24" s="490">
        <v>8082.44</v>
      </c>
      <c r="D24" s="491">
        <v>1.29</v>
      </c>
      <c r="E24" s="492">
        <v>4.3099999999999996</v>
      </c>
      <c r="F24" s="492">
        <v>1.51</v>
      </c>
    </row>
    <row r="25" spans="1:6" ht="16.5" customHeight="1" x14ac:dyDescent="0.3">
      <c r="A25" s="489">
        <v>2</v>
      </c>
      <c r="B25" s="490">
        <v>50301540</v>
      </c>
      <c r="C25" s="490">
        <v>8032.06</v>
      </c>
      <c r="D25" s="491">
        <v>1.27</v>
      </c>
      <c r="E25" s="491">
        <v>4.3</v>
      </c>
      <c r="F25" s="491">
        <v>1.43</v>
      </c>
    </row>
    <row r="26" spans="1:6" ht="16.5" customHeight="1" x14ac:dyDescent="0.3">
      <c r="A26" s="489">
        <v>3</v>
      </c>
      <c r="B26" s="490">
        <v>49696756</v>
      </c>
      <c r="C26" s="490">
        <v>8022.39</v>
      </c>
      <c r="D26" s="491">
        <v>1.31</v>
      </c>
      <c r="E26" s="491">
        <v>4.28</v>
      </c>
      <c r="F26" s="491">
        <v>1.41</v>
      </c>
    </row>
    <row r="27" spans="1:6" ht="16.5" customHeight="1" x14ac:dyDescent="0.3">
      <c r="A27" s="489">
        <v>4</v>
      </c>
      <c r="B27" s="490">
        <v>50164098</v>
      </c>
      <c r="C27" s="490">
        <v>8049.97</v>
      </c>
      <c r="D27" s="491">
        <v>1.26</v>
      </c>
      <c r="E27" s="491">
        <v>4.28</v>
      </c>
      <c r="F27" s="491">
        <v>1.39</v>
      </c>
    </row>
    <row r="28" spans="1:6" ht="16.5" customHeight="1" x14ac:dyDescent="0.3">
      <c r="A28" s="489">
        <v>5</v>
      </c>
      <c r="B28" s="490">
        <v>49986303</v>
      </c>
      <c r="C28" s="491">
        <v>8046.5</v>
      </c>
      <c r="D28" s="491">
        <v>1.27</v>
      </c>
      <c r="E28" s="491">
        <v>4.2699999999999996</v>
      </c>
      <c r="F28" s="491">
        <v>1.34</v>
      </c>
    </row>
    <row r="29" spans="1:6" ht="16.5" customHeight="1" x14ac:dyDescent="0.3">
      <c r="A29" s="489">
        <v>6</v>
      </c>
      <c r="B29" s="493">
        <v>50088330</v>
      </c>
      <c r="C29" s="493">
        <v>7992.94</v>
      </c>
      <c r="D29" s="494">
        <v>1.3</v>
      </c>
      <c r="E29" s="494">
        <v>4.26</v>
      </c>
      <c r="F29" s="494">
        <v>1.37</v>
      </c>
    </row>
    <row r="30" spans="1:6" ht="16.5" customHeight="1" x14ac:dyDescent="0.3">
      <c r="A30" s="495" t="s">
        <v>18</v>
      </c>
      <c r="B30" s="496">
        <f>AVERAGE(B24:B29)</f>
        <v>50059517.666666664</v>
      </c>
      <c r="C30" s="497">
        <f>AVERAGE(C24:C29)</f>
        <v>8037.7166666666672</v>
      </c>
      <c r="D30" s="498">
        <f>AVERAGE(D24:D29)</f>
        <v>1.2833333333333334</v>
      </c>
      <c r="E30" s="498">
        <f>AVERAGE(E24:E29)</f>
        <v>4.2833333333333341</v>
      </c>
      <c r="F30" s="498">
        <f>AVERAGE(F24:F29)</f>
        <v>1.4083333333333332</v>
      </c>
    </row>
    <row r="31" spans="1:6" ht="16.5" customHeight="1" x14ac:dyDescent="0.3">
      <c r="A31" s="499" t="s">
        <v>19</v>
      </c>
      <c r="B31" s="500">
        <f>(STDEV(B24:B29)/B30)</f>
        <v>4.1033132250409702E-3</v>
      </c>
      <c r="C31" s="501"/>
      <c r="D31" s="501"/>
      <c r="E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133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/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22" customWidth="1"/>
    <col min="2" max="2" width="20.42578125" style="522" customWidth="1"/>
    <col min="3" max="3" width="31.85546875" style="522" customWidth="1"/>
    <col min="4" max="4" width="25.85546875" style="522" customWidth="1"/>
    <col min="5" max="5" width="25.7109375" style="522" customWidth="1"/>
    <col min="6" max="6" width="23.140625" style="522" customWidth="1"/>
    <col min="7" max="7" width="28.42578125" style="522" customWidth="1"/>
    <col min="8" max="8" width="21.5703125" style="522" customWidth="1"/>
    <col min="9" max="9" width="9.140625" style="522" customWidth="1"/>
    <col min="10" max="16384" width="9.140625" style="559"/>
  </cols>
  <sheetData>
    <row r="14" spans="1:6" ht="15" customHeight="1" x14ac:dyDescent="0.3">
      <c r="A14" s="521"/>
      <c r="C14" s="523"/>
      <c r="F14" s="523"/>
    </row>
    <row r="15" spans="1:6" ht="18.75" customHeight="1" x14ac:dyDescent="0.3">
      <c r="A15" s="524" t="s">
        <v>0</v>
      </c>
      <c r="B15" s="524"/>
      <c r="C15" s="524"/>
      <c r="D15" s="524"/>
      <c r="E15" s="524"/>
    </row>
    <row r="16" spans="1:6" ht="16.5" customHeight="1" x14ac:dyDescent="0.3">
      <c r="A16" s="525" t="s">
        <v>1</v>
      </c>
      <c r="B16" s="526" t="s">
        <v>2</v>
      </c>
    </row>
    <row r="17" spans="1:6" ht="16.5" customHeight="1" x14ac:dyDescent="0.3">
      <c r="A17" s="527" t="s">
        <v>3</v>
      </c>
      <c r="B17" s="527" t="s">
        <v>5</v>
      </c>
      <c r="D17" s="528"/>
      <c r="E17" s="529"/>
    </row>
    <row r="18" spans="1:6" ht="16.5" customHeight="1" x14ac:dyDescent="0.3">
      <c r="A18" s="530" t="s">
        <v>4</v>
      </c>
      <c r="B18" s="522" t="s">
        <v>134</v>
      </c>
      <c r="C18" s="529"/>
      <c r="D18" s="529"/>
      <c r="E18" s="529"/>
    </row>
    <row r="19" spans="1:6" ht="16.5" customHeight="1" x14ac:dyDescent="0.3">
      <c r="A19" s="530" t="s">
        <v>6</v>
      </c>
      <c r="B19" s="531">
        <v>99.5</v>
      </c>
      <c r="C19" s="529"/>
      <c r="D19" s="529"/>
      <c r="E19" s="529"/>
    </row>
    <row r="20" spans="1:6" ht="16.5" customHeight="1" x14ac:dyDescent="0.3">
      <c r="A20" s="527" t="s">
        <v>8</v>
      </c>
      <c r="B20" s="531">
        <v>40.03</v>
      </c>
      <c r="C20" s="529"/>
      <c r="D20" s="529"/>
      <c r="E20" s="529"/>
    </row>
    <row r="21" spans="1:6" ht="16.5" customHeight="1" x14ac:dyDescent="0.3">
      <c r="A21" s="527" t="s">
        <v>10</v>
      </c>
      <c r="B21" s="532">
        <f>40.03/100</f>
        <v>0.40029999999999999</v>
      </c>
      <c r="C21" s="529"/>
      <c r="D21" s="529"/>
      <c r="E21" s="529"/>
    </row>
    <row r="22" spans="1:6" ht="15.75" customHeight="1" x14ac:dyDescent="0.25">
      <c r="A22" s="529"/>
      <c r="B22" s="529"/>
      <c r="C22" s="529"/>
      <c r="D22" s="529"/>
      <c r="E22" s="529"/>
    </row>
    <row r="23" spans="1:6" ht="16.5" customHeight="1" x14ac:dyDescent="0.3">
      <c r="A23" s="533" t="s">
        <v>13</v>
      </c>
      <c r="B23" s="534" t="s">
        <v>14</v>
      </c>
      <c r="C23" s="533" t="s">
        <v>15</v>
      </c>
      <c r="D23" s="533" t="s">
        <v>16</v>
      </c>
      <c r="E23" s="533" t="s">
        <v>17</v>
      </c>
      <c r="F23" s="533" t="s">
        <v>132</v>
      </c>
    </row>
    <row r="24" spans="1:6" ht="16.5" customHeight="1" x14ac:dyDescent="0.3">
      <c r="A24" s="535">
        <v>1</v>
      </c>
      <c r="B24" s="536">
        <v>57234374</v>
      </c>
      <c r="C24" s="536">
        <v>110538.9</v>
      </c>
      <c r="D24" s="537">
        <v>1.38</v>
      </c>
      <c r="E24" s="538">
        <v>12.87</v>
      </c>
      <c r="F24" s="538">
        <v>49.32</v>
      </c>
    </row>
    <row r="25" spans="1:6" ht="16.5" customHeight="1" x14ac:dyDescent="0.3">
      <c r="A25" s="535">
        <v>2</v>
      </c>
      <c r="B25" s="536">
        <v>57421387</v>
      </c>
      <c r="C25" s="536">
        <v>110906.5</v>
      </c>
      <c r="D25" s="537">
        <v>1.35</v>
      </c>
      <c r="E25" s="537">
        <v>12.86</v>
      </c>
      <c r="F25" s="537">
        <v>49.35</v>
      </c>
    </row>
    <row r="26" spans="1:6" ht="16.5" customHeight="1" x14ac:dyDescent="0.3">
      <c r="A26" s="535">
        <v>3</v>
      </c>
      <c r="B26" s="536">
        <v>56749984</v>
      </c>
      <c r="C26" s="536">
        <v>110987.6</v>
      </c>
      <c r="D26" s="537">
        <v>1.35</v>
      </c>
      <c r="E26" s="537">
        <v>12.85</v>
      </c>
      <c r="F26" s="537">
        <v>49.6</v>
      </c>
    </row>
    <row r="27" spans="1:6" ht="16.5" customHeight="1" x14ac:dyDescent="0.3">
      <c r="A27" s="535">
        <v>4</v>
      </c>
      <c r="B27" s="536">
        <v>57265106</v>
      </c>
      <c r="C27" s="536">
        <v>110599.2</v>
      </c>
      <c r="D27" s="537">
        <v>1.37</v>
      </c>
      <c r="E27" s="537">
        <v>12.85</v>
      </c>
      <c r="F27" s="537">
        <v>49.61</v>
      </c>
    </row>
    <row r="28" spans="1:6" ht="16.5" customHeight="1" x14ac:dyDescent="0.3">
      <c r="A28" s="535">
        <v>5</v>
      </c>
      <c r="B28" s="536">
        <v>57040508</v>
      </c>
      <c r="C28" s="536">
        <v>110773.2</v>
      </c>
      <c r="D28" s="537">
        <v>1.37</v>
      </c>
      <c r="E28" s="537">
        <v>12.84</v>
      </c>
      <c r="F28" s="537">
        <v>49.7</v>
      </c>
    </row>
    <row r="29" spans="1:6" ht="16.5" customHeight="1" x14ac:dyDescent="0.3">
      <c r="A29" s="535">
        <v>6</v>
      </c>
      <c r="B29" s="539">
        <v>57139641</v>
      </c>
      <c r="C29" s="539">
        <v>110396.6</v>
      </c>
      <c r="D29" s="540">
        <v>1.42</v>
      </c>
      <c r="E29" s="540">
        <v>12.83</v>
      </c>
      <c r="F29" s="540">
        <v>49.67</v>
      </c>
    </row>
    <row r="30" spans="1:6" ht="16.5" customHeight="1" x14ac:dyDescent="0.3">
      <c r="A30" s="541" t="s">
        <v>18</v>
      </c>
      <c r="B30" s="542">
        <f>AVERAGE(B24:B29)</f>
        <v>57141833.333333336</v>
      </c>
      <c r="C30" s="543">
        <f>AVERAGE(C24:C29)</f>
        <v>110700.33333333333</v>
      </c>
      <c r="D30" s="544">
        <f>AVERAGE(D24:D29)</f>
        <v>1.3733333333333333</v>
      </c>
      <c r="E30" s="544">
        <f>AVERAGE(E24:E29)</f>
        <v>12.85</v>
      </c>
      <c r="F30" s="544">
        <f>AVERAGE(F24:F29)</f>
        <v>49.541666666666664</v>
      </c>
    </row>
    <row r="31" spans="1:6" ht="16.5" customHeight="1" x14ac:dyDescent="0.3">
      <c r="A31" s="545" t="s">
        <v>19</v>
      </c>
      <c r="B31" s="546">
        <f>(STDEV(B24:B29)/B30)</f>
        <v>4.0344027205797559E-3</v>
      </c>
      <c r="C31" s="547"/>
      <c r="D31" s="547"/>
      <c r="E31" s="548"/>
    </row>
    <row r="32" spans="1:6" s="522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2" customFormat="1" ht="15.75" customHeight="1" x14ac:dyDescent="0.25">
      <c r="A33" s="529"/>
      <c r="B33" s="529"/>
      <c r="C33" s="529"/>
      <c r="D33" s="529"/>
      <c r="E33" s="529"/>
    </row>
    <row r="34" spans="1:5" s="522" customFormat="1" ht="16.5" customHeight="1" x14ac:dyDescent="0.3">
      <c r="A34" s="530" t="s">
        <v>21</v>
      </c>
      <c r="B34" s="554" t="s">
        <v>133</v>
      </c>
      <c r="C34" s="555"/>
      <c r="D34" s="555"/>
      <c r="E34" s="555"/>
    </row>
    <row r="35" spans="1:5" ht="16.5" customHeight="1" x14ac:dyDescent="0.3">
      <c r="A35" s="530"/>
      <c r="B35" s="554" t="s">
        <v>23</v>
      </c>
      <c r="C35" s="555"/>
      <c r="D35" s="555"/>
      <c r="E35" s="555"/>
    </row>
    <row r="36" spans="1:5" ht="16.5" customHeight="1" x14ac:dyDescent="0.3">
      <c r="A36" s="530"/>
      <c r="B36" s="554" t="s">
        <v>24</v>
      </c>
      <c r="C36" s="555"/>
      <c r="D36" s="555"/>
      <c r="E36" s="555"/>
    </row>
    <row r="37" spans="1:5" ht="15.75" customHeight="1" x14ac:dyDescent="0.25">
      <c r="A37" s="529"/>
      <c r="B37" s="529"/>
      <c r="C37" s="529"/>
      <c r="D37" s="529"/>
      <c r="E37" s="529"/>
    </row>
    <row r="38" spans="1:5" ht="16.5" customHeight="1" x14ac:dyDescent="0.3">
      <c r="A38" s="525" t="s">
        <v>1</v>
      </c>
      <c r="B38" s="526" t="s">
        <v>25</v>
      </c>
    </row>
    <row r="39" spans="1:5" ht="16.5" customHeight="1" x14ac:dyDescent="0.3">
      <c r="A39" s="530" t="s">
        <v>4</v>
      </c>
      <c r="B39" s="527"/>
      <c r="C39" s="529"/>
      <c r="D39" s="529"/>
      <c r="E39" s="529"/>
    </row>
    <row r="40" spans="1:5" ht="16.5" customHeight="1" x14ac:dyDescent="0.3">
      <c r="A40" s="530" t="s">
        <v>6</v>
      </c>
      <c r="B40" s="531"/>
      <c r="C40" s="529"/>
      <c r="D40" s="529"/>
      <c r="E40" s="529"/>
    </row>
    <row r="41" spans="1:5" ht="16.5" customHeight="1" x14ac:dyDescent="0.3">
      <c r="A41" s="527" t="s">
        <v>8</v>
      </c>
      <c r="B41" s="531"/>
      <c r="C41" s="529"/>
      <c r="D41" s="529"/>
      <c r="E41" s="529"/>
    </row>
    <row r="42" spans="1:5" ht="16.5" customHeight="1" x14ac:dyDescent="0.3">
      <c r="A42" s="527" t="s">
        <v>10</v>
      </c>
      <c r="B42" s="532"/>
      <c r="C42" s="529"/>
      <c r="D42" s="529"/>
      <c r="E42" s="529"/>
    </row>
    <row r="43" spans="1:5" ht="15.75" customHeight="1" x14ac:dyDescent="0.25">
      <c r="A43" s="529"/>
      <c r="B43" s="529"/>
      <c r="C43" s="529"/>
      <c r="D43" s="529"/>
      <c r="E43" s="529"/>
    </row>
    <row r="44" spans="1:5" ht="16.5" customHeight="1" x14ac:dyDescent="0.3">
      <c r="A44" s="533" t="s">
        <v>13</v>
      </c>
      <c r="B44" s="534" t="s">
        <v>14</v>
      </c>
      <c r="C44" s="533" t="s">
        <v>15</v>
      </c>
      <c r="D44" s="533" t="s">
        <v>16</v>
      </c>
      <c r="E44" s="533" t="s">
        <v>17</v>
      </c>
    </row>
    <row r="45" spans="1:5" ht="16.5" customHeight="1" x14ac:dyDescent="0.3">
      <c r="A45" s="535">
        <v>1</v>
      </c>
      <c r="B45" s="536"/>
      <c r="C45" s="536"/>
      <c r="D45" s="537"/>
      <c r="E45" s="538"/>
    </row>
    <row r="46" spans="1:5" ht="16.5" customHeight="1" x14ac:dyDescent="0.3">
      <c r="A46" s="535">
        <v>2</v>
      </c>
      <c r="B46" s="536"/>
      <c r="C46" s="536"/>
      <c r="D46" s="537"/>
      <c r="E46" s="537"/>
    </row>
    <row r="47" spans="1:5" ht="16.5" customHeight="1" x14ac:dyDescent="0.3">
      <c r="A47" s="535">
        <v>3</v>
      </c>
      <c r="B47" s="536"/>
      <c r="C47" s="536"/>
      <c r="D47" s="537"/>
      <c r="E47" s="537"/>
    </row>
    <row r="48" spans="1:5" ht="16.5" customHeight="1" x14ac:dyDescent="0.3">
      <c r="A48" s="535">
        <v>4</v>
      </c>
      <c r="B48" s="536"/>
      <c r="C48" s="536"/>
      <c r="D48" s="537"/>
      <c r="E48" s="537"/>
    </row>
    <row r="49" spans="1:7" ht="16.5" customHeight="1" x14ac:dyDescent="0.3">
      <c r="A49" s="535">
        <v>5</v>
      </c>
      <c r="B49" s="536"/>
      <c r="C49" s="536"/>
      <c r="D49" s="537"/>
      <c r="E49" s="537"/>
    </row>
    <row r="50" spans="1:7" ht="16.5" customHeight="1" x14ac:dyDescent="0.3">
      <c r="A50" s="535">
        <v>6</v>
      </c>
      <c r="B50" s="539"/>
      <c r="C50" s="539"/>
      <c r="D50" s="540"/>
      <c r="E50" s="540"/>
    </row>
    <row r="51" spans="1:7" ht="16.5" customHeight="1" x14ac:dyDescent="0.3">
      <c r="A51" s="541" t="s">
        <v>18</v>
      </c>
      <c r="B51" s="542" t="e">
        <f>AVERAGE(B45:B50)</f>
        <v>#DIV/0!</v>
      </c>
      <c r="C51" s="543" t="e">
        <f>AVERAGE(C45:C50)</f>
        <v>#DIV/0!</v>
      </c>
      <c r="D51" s="544" t="e">
        <f>AVERAGE(D45:D50)</f>
        <v>#DIV/0!</v>
      </c>
      <c r="E51" s="544" t="e">
        <f>AVERAGE(E45:E50)</f>
        <v>#DIV/0!</v>
      </c>
    </row>
    <row r="52" spans="1:7" ht="16.5" customHeight="1" x14ac:dyDescent="0.3">
      <c r="A52" s="545" t="s">
        <v>19</v>
      </c>
      <c r="B52" s="546" t="e">
        <f>(STDEV(B45:B50)/B51)</f>
        <v>#DIV/0!</v>
      </c>
      <c r="C52" s="547"/>
      <c r="D52" s="547"/>
      <c r="E52" s="548"/>
    </row>
    <row r="53" spans="1:7" s="522" customFormat="1" ht="16.5" customHeight="1" x14ac:dyDescent="0.3">
      <c r="A53" s="549" t="s">
        <v>20</v>
      </c>
      <c r="B53" s="550">
        <f>COUNT(B45:B50)</f>
        <v>0</v>
      </c>
      <c r="C53" s="551"/>
      <c r="D53" s="552"/>
      <c r="E53" s="553"/>
    </row>
    <row r="54" spans="1:7" s="522" customFormat="1" ht="15.75" customHeight="1" x14ac:dyDescent="0.25">
      <c r="A54" s="529"/>
      <c r="B54" s="529"/>
      <c r="C54" s="529"/>
      <c r="D54" s="529"/>
      <c r="E54" s="529"/>
    </row>
    <row r="55" spans="1:7" s="522" customFormat="1" ht="16.5" customHeight="1" x14ac:dyDescent="0.3">
      <c r="A55" s="530" t="s">
        <v>21</v>
      </c>
      <c r="B55" s="554" t="s">
        <v>22</v>
      </c>
      <c r="C55" s="555"/>
      <c r="D55" s="555"/>
      <c r="E55" s="555"/>
    </row>
    <row r="56" spans="1:7" ht="16.5" customHeight="1" x14ac:dyDescent="0.3">
      <c r="A56" s="530"/>
      <c r="B56" s="554" t="s">
        <v>23</v>
      </c>
      <c r="C56" s="555"/>
      <c r="D56" s="555"/>
      <c r="E56" s="555"/>
    </row>
    <row r="57" spans="1:7" ht="16.5" customHeight="1" x14ac:dyDescent="0.3">
      <c r="A57" s="530"/>
      <c r="B57" s="554" t="s">
        <v>24</v>
      </c>
      <c r="C57" s="555"/>
      <c r="D57" s="555"/>
      <c r="E57" s="555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/>
      <c r="C60" s="564"/>
      <c r="E60" s="564"/>
      <c r="G60" s="564"/>
    </row>
    <row r="61" spans="1:7" ht="15" customHeight="1" x14ac:dyDescent="0.3">
      <c r="A61" s="563" t="s">
        <v>30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M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459.49</v>
      </c>
      <c r="D24" s="39">
        <f t="shared" ref="D24:D43" si="0">(C24-$C$46)/$C$46</f>
        <v>1.990240242739847E-2</v>
      </c>
      <c r="E24" s="5"/>
    </row>
    <row r="25" spans="1:5" ht="15.75" customHeight="1" x14ac:dyDescent="0.3">
      <c r="C25" s="47">
        <v>459.32</v>
      </c>
      <c r="D25" s="40">
        <f t="shared" si="0"/>
        <v>1.9525063620432759E-2</v>
      </c>
      <c r="E25" s="5"/>
    </row>
    <row r="26" spans="1:5" ht="15.75" customHeight="1" x14ac:dyDescent="0.3">
      <c r="C26" s="47">
        <v>443.89</v>
      </c>
      <c r="D26" s="40">
        <f t="shared" si="0"/>
        <v>-1.4723982211804645E-2</v>
      </c>
      <c r="E26" s="5"/>
    </row>
    <row r="27" spans="1:5" ht="15.75" customHeight="1" x14ac:dyDescent="0.3">
      <c r="C27" s="47">
        <v>459.22</v>
      </c>
      <c r="D27" s="40">
        <f t="shared" si="0"/>
        <v>1.9303099616335379E-2</v>
      </c>
      <c r="E27" s="5"/>
    </row>
    <row r="28" spans="1:5" ht="15.75" customHeight="1" x14ac:dyDescent="0.3">
      <c r="C28" s="47">
        <v>449.49</v>
      </c>
      <c r="D28" s="40">
        <f t="shared" si="0"/>
        <v>-2.2939979823470851E-3</v>
      </c>
      <c r="E28" s="5"/>
    </row>
    <row r="29" spans="1:5" ht="15.75" customHeight="1" x14ac:dyDescent="0.3">
      <c r="C29" s="47">
        <v>455.16</v>
      </c>
      <c r="D29" s="40">
        <f t="shared" si="0"/>
        <v>1.029136104997868E-2</v>
      </c>
      <c r="E29" s="5"/>
    </row>
    <row r="30" spans="1:5" ht="15.75" customHeight="1" x14ac:dyDescent="0.3">
      <c r="C30" s="47">
        <v>445.55</v>
      </c>
      <c r="D30" s="40">
        <f t="shared" si="0"/>
        <v>-1.1039379743786827E-2</v>
      </c>
      <c r="E30" s="5"/>
    </row>
    <row r="31" spans="1:5" ht="15.75" customHeight="1" x14ac:dyDescent="0.3">
      <c r="C31" s="47">
        <v>441.74</v>
      </c>
      <c r="D31" s="40">
        <f t="shared" si="0"/>
        <v>-1.9496208299899891E-2</v>
      </c>
      <c r="E31" s="5"/>
    </row>
    <row r="32" spans="1:5" ht="15.75" customHeight="1" x14ac:dyDescent="0.3">
      <c r="C32" s="47">
        <v>456.73</v>
      </c>
      <c r="D32" s="40">
        <f t="shared" si="0"/>
        <v>1.3776195914308717E-2</v>
      </c>
      <c r="E32" s="5"/>
    </row>
    <row r="33" spans="1:7" ht="15.75" customHeight="1" x14ac:dyDescent="0.3">
      <c r="C33" s="47">
        <v>442.66</v>
      </c>
      <c r="D33" s="40">
        <f t="shared" si="0"/>
        <v>-1.7454139462203262E-2</v>
      </c>
      <c r="E33" s="5"/>
    </row>
    <row r="34" spans="1:7" ht="15.75" customHeight="1" x14ac:dyDescent="0.3">
      <c r="C34" s="47">
        <v>442.01</v>
      </c>
      <c r="D34" s="40">
        <f t="shared" si="0"/>
        <v>-1.8896905488836799E-2</v>
      </c>
      <c r="E34" s="5"/>
    </row>
    <row r="35" spans="1:7" ht="15.75" customHeight="1" x14ac:dyDescent="0.3">
      <c r="C35" s="47">
        <v>455.3</v>
      </c>
      <c r="D35" s="40">
        <f t="shared" si="0"/>
        <v>1.0602110655715086E-2</v>
      </c>
      <c r="E35" s="5"/>
    </row>
    <row r="36" spans="1:7" ht="15.75" customHeight="1" x14ac:dyDescent="0.3">
      <c r="C36" s="47">
        <v>444.02</v>
      </c>
      <c r="D36" s="40">
        <f t="shared" si="0"/>
        <v>-1.4435429006477964E-2</v>
      </c>
      <c r="E36" s="5"/>
    </row>
    <row r="37" spans="1:7" ht="15.75" customHeight="1" x14ac:dyDescent="0.3">
      <c r="C37" s="47">
        <v>446.01</v>
      </c>
      <c r="D37" s="40">
        <f t="shared" si="0"/>
        <v>-1.0018345324938577E-2</v>
      </c>
      <c r="E37" s="5"/>
    </row>
    <row r="38" spans="1:7" ht="15.75" customHeight="1" x14ac:dyDescent="0.3">
      <c r="C38" s="47">
        <v>454</v>
      </c>
      <c r="D38" s="40">
        <f t="shared" si="0"/>
        <v>7.71657860244814E-3</v>
      </c>
      <c r="E38" s="5"/>
    </row>
    <row r="39" spans="1:7" ht="15.75" customHeight="1" x14ac:dyDescent="0.3">
      <c r="C39" s="47">
        <v>452.19</v>
      </c>
      <c r="D39" s="40">
        <f t="shared" si="0"/>
        <v>3.6990301282841895E-3</v>
      </c>
      <c r="E39" s="5"/>
    </row>
    <row r="40" spans="1:7" ht="15.75" customHeight="1" x14ac:dyDescent="0.3">
      <c r="C40" s="47">
        <v>450.94</v>
      </c>
      <c r="D40" s="40">
        <f t="shared" si="0"/>
        <v>9.2448007706599517E-4</v>
      </c>
      <c r="E40" s="5"/>
    </row>
    <row r="41" spans="1:7" ht="15.75" customHeight="1" x14ac:dyDescent="0.3">
      <c r="C41" s="47">
        <v>452.16</v>
      </c>
      <c r="D41" s="40">
        <f t="shared" si="0"/>
        <v>3.6324409270550133E-3</v>
      </c>
      <c r="E41" s="5"/>
    </row>
    <row r="42" spans="1:7" ht="15.75" customHeight="1" x14ac:dyDescent="0.3">
      <c r="C42" s="47">
        <v>454.32</v>
      </c>
      <c r="D42" s="40">
        <f t="shared" si="0"/>
        <v>8.426863415559982E-3</v>
      </c>
      <c r="E42" s="5"/>
    </row>
    <row r="43" spans="1:7" ht="16.5" customHeight="1" x14ac:dyDescent="0.3">
      <c r="C43" s="48">
        <v>446.27</v>
      </c>
      <c r="D43" s="41">
        <f t="shared" si="0"/>
        <v>-9.4412389142852146E-3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9010.4699999999993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450.52349999999996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450.52349999999996</v>
      </c>
      <c r="C49" s="45">
        <f>-IF(C46&lt;=80,10%,IF(C46&lt;250,7.5%,5%))</f>
        <v>-0.05</v>
      </c>
      <c r="D49" s="33">
        <f>IF(C46&lt;=80,C46*0.9,IF(C46&lt;250,C46*0.925,C46*0.95))</f>
        <v>427.99732499999993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473.04967499999998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135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41" t="s">
        <v>135</v>
      </c>
      <c r="C26" s="441"/>
    </row>
    <row r="27" spans="1:14" ht="26.25" customHeight="1" x14ac:dyDescent="0.4">
      <c r="A27" s="61" t="s">
        <v>48</v>
      </c>
      <c r="B27" s="442" t="s">
        <v>137</v>
      </c>
      <c r="C27" s="442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453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450.52349999999996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447.44</v>
      </c>
      <c r="E60" s="134">
        <v>1</v>
      </c>
      <c r="F60" s="135">
        <v>47399093</v>
      </c>
      <c r="G60" s="200">
        <f>IF(ISBLANK(F60),"-",(F60/$D$50*$D$47*$B$68)*($B$57/$D$60))</f>
        <v>114.27649764149231</v>
      </c>
      <c r="H60" s="218">
        <f t="shared" ref="H60:H71" si="0">IF(ISBLANK(F60),"-",(G60/$B$56)*100)</f>
        <v>95.230414701243589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59"/>
      <c r="D61" s="462"/>
      <c r="E61" s="136">
        <v>2</v>
      </c>
      <c r="F61" s="89">
        <v>47557902</v>
      </c>
      <c r="G61" s="201">
        <f>IF(ISBLANK(F61),"-",(F61/$D$50*$D$47*$B$68)*($B$57/$D$60))</f>
        <v>114.65937704203164</v>
      </c>
      <c r="H61" s="219">
        <f t="shared" si="0"/>
        <v>95.549480868359694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47560395</v>
      </c>
      <c r="G62" s="201">
        <f>IF(ISBLANK(F62),"-",(F62/$D$50*$D$47*$B$68)*($B$57/$D$60))</f>
        <v>114.66538752220305</v>
      </c>
      <c r="H62" s="219">
        <f t="shared" si="0"/>
        <v>95.554489601835868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451.23</v>
      </c>
      <c r="E64" s="134">
        <v>1</v>
      </c>
      <c r="F64" s="135">
        <v>49302529</v>
      </c>
      <c r="G64" s="200">
        <f>IF(ISBLANK(F64),"-",(F64/$D$50*$D$47*$B$68)*($B$57/$D$64))</f>
        <v>117.86718943205589</v>
      </c>
      <c r="H64" s="218">
        <f t="shared" si="0"/>
        <v>98.222657860046581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49297084</v>
      </c>
      <c r="G65" s="201">
        <f>IF(ISBLANK(F65),"-",(F65/$D$50*$D$47*$B$68)*($B$57/$D$64))</f>
        <v>117.85417211104874</v>
      </c>
      <c r="H65" s="219">
        <f t="shared" si="0"/>
        <v>98.211810092540617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49077672</v>
      </c>
      <c r="G66" s="201">
        <f>IF(ISBLANK(F66),"-",(F66/$D$50*$D$47*$B$68)*($B$57/$D$64))</f>
        <v>117.32962547435054</v>
      </c>
      <c r="H66" s="219">
        <f t="shared" si="0"/>
        <v>97.774687895292118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458" t="s">
        <v>104</v>
      </c>
      <c r="D68" s="461">
        <v>447.91</v>
      </c>
      <c r="E68" s="134">
        <v>1</v>
      </c>
      <c r="F68" s="135">
        <v>48092850</v>
      </c>
      <c r="G68" s="200">
        <f>IF(ISBLANK(F68),"-",(F68/$D$50*$D$47*$B$68)*($B$57/$D$68))</f>
        <v>115.82743854441091</v>
      </c>
      <c r="H68" s="219">
        <f t="shared" si="0"/>
        <v>96.522865453675749</v>
      </c>
    </row>
    <row r="69" spans="1:8" ht="27" customHeight="1" x14ac:dyDescent="0.4">
      <c r="A69" s="124" t="s">
        <v>105</v>
      </c>
      <c r="B69" s="141">
        <f>(D47*B68)/B56*B57</f>
        <v>450.52349999999996</v>
      </c>
      <c r="C69" s="459"/>
      <c r="D69" s="462"/>
      <c r="E69" s="136">
        <v>2</v>
      </c>
      <c r="F69" s="89">
        <v>47915357</v>
      </c>
      <c r="G69" s="201">
        <f>IF(ISBLANK(F69),"-",(F69/$D$50*$D$47*$B$68)*($B$57/$D$68))</f>
        <v>115.39996212016983</v>
      </c>
      <c r="H69" s="219">
        <f t="shared" si="0"/>
        <v>96.166635100141534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47841431</v>
      </c>
      <c r="G70" s="201">
        <f>IF(ISBLANK(F70),"-",(F70/$D$50*$D$47*$B$68)*($B$57/$D$68))</f>
        <v>115.22191779088109</v>
      </c>
      <c r="H70" s="219">
        <f t="shared" si="0"/>
        <v>96.018264825734249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115.900174186516</v>
      </c>
      <c r="H72" s="221">
        <f>AVERAGE(H60:H71)</f>
        <v>96.583478488763333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1.2257816625087688E-2</v>
      </c>
      <c r="H73" s="205">
        <f>STDEV(H60:H71)/H72</f>
        <v>1.225781662508771E-2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ABACAVIR SULFATE </v>
      </c>
      <c r="D76" s="466"/>
      <c r="E76" s="150" t="s">
        <v>108</v>
      </c>
      <c r="F76" s="150"/>
      <c r="G76" s="237">
        <f>H72</f>
        <v>96.583478488763333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/>
      <c r="C79" s="452"/>
    </row>
    <row r="80" spans="1:8" ht="26.25" customHeight="1" x14ac:dyDescent="0.4">
      <c r="A80" s="61" t="s">
        <v>48</v>
      </c>
      <c r="B80" s="452"/>
      <c r="C80" s="452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ABACAVIR SULFATE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sqref="A1:I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138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41" t="s">
        <v>138</v>
      </c>
      <c r="C26" s="441"/>
    </row>
    <row r="27" spans="1:14" ht="26.25" customHeight="1" x14ac:dyDescent="0.4">
      <c r="A27" s="249" t="s">
        <v>48</v>
      </c>
      <c r="B27" s="442" t="s">
        <v>139</v>
      </c>
      <c r="C27" s="442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453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450.52349999999996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447.44</v>
      </c>
      <c r="E60" s="322">
        <v>1</v>
      </c>
      <c r="F60" s="323">
        <v>47232197</v>
      </c>
      <c r="G60" s="388">
        <f>IF(ISBLANK(F60),"-",(F60/$D$50*$D$47*$B$68)*($B$57/$D$60))</f>
        <v>57.628288352666928</v>
      </c>
      <c r="H60" s="406">
        <f t="shared" ref="H60:H71" si="0">IF(ISBLANK(F60),"-",(G60/$B$56)*100)</f>
        <v>96.04714725444488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459"/>
      <c r="D61" s="462"/>
      <c r="E61" s="324">
        <v>2</v>
      </c>
      <c r="F61" s="277">
        <v>47354914</v>
      </c>
      <c r="G61" s="389">
        <f>IF(ISBLANK(F61),"-",(F61/$D$50*$D$47*$B$68)*($B$57/$D$60))</f>
        <v>57.778016104305792</v>
      </c>
      <c r="H61" s="407">
        <f t="shared" si="0"/>
        <v>96.296693507176329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47393773</v>
      </c>
      <c r="G62" s="389">
        <f>IF(ISBLANK(F62),"-",(F62/$D$50*$D$47*$B$68)*($B$57/$D$60))</f>
        <v>57.825428204511418</v>
      </c>
      <c r="H62" s="407">
        <f t="shared" si="0"/>
        <v>96.37571367418569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451.23</v>
      </c>
      <c r="E64" s="322">
        <v>1</v>
      </c>
      <c r="F64" s="323">
        <v>48154901</v>
      </c>
      <c r="G64" s="388">
        <f>IF(ISBLANK(F64),"-",(F64/$D$50*$D$47*$B$68)*($B$57/$D$64))</f>
        <v>58.260593981374889</v>
      </c>
      <c r="H64" s="406">
        <f t="shared" si="0"/>
        <v>97.100989968958146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48171918</v>
      </c>
      <c r="G65" s="389">
        <f>IF(ISBLANK(F65),"-",(F65/$D$50*$D$47*$B$68)*($B$57/$D$64))</f>
        <v>58.281182135585432</v>
      </c>
      <c r="H65" s="407">
        <f t="shared" si="0"/>
        <v>97.135303559309051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47973459</v>
      </c>
      <c r="G66" s="389">
        <f>IF(ISBLANK(F66),"-",(F66/$D$50*$D$47*$B$68)*($B$57/$D$64))</f>
        <v>58.041074919479847</v>
      </c>
      <c r="H66" s="407">
        <f t="shared" si="0"/>
        <v>96.735124865799747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458" t="s">
        <v>104</v>
      </c>
      <c r="D68" s="461">
        <v>447.91</v>
      </c>
      <c r="E68" s="322">
        <v>1</v>
      </c>
      <c r="F68" s="323">
        <v>48678613</v>
      </c>
      <c r="G68" s="388">
        <f>IF(ISBLANK(F68),"-",(F68/$D$50*$D$47*$B$68)*($B$57/$D$68))</f>
        <v>59.330747022370467</v>
      </c>
      <c r="H68" s="407">
        <f t="shared" si="0"/>
        <v>98.884578370617447</v>
      </c>
    </row>
    <row r="69" spans="1:8" ht="27" customHeight="1" x14ac:dyDescent="0.4">
      <c r="A69" s="312" t="s">
        <v>105</v>
      </c>
      <c r="B69" s="329">
        <f>(D47*B68)/B56*B57</f>
        <v>450.52349999999996</v>
      </c>
      <c r="C69" s="459"/>
      <c r="D69" s="462"/>
      <c r="E69" s="324">
        <v>2</v>
      </c>
      <c r="F69" s="277">
        <v>48523212</v>
      </c>
      <c r="G69" s="389">
        <f>IF(ISBLANK(F69),"-",(F69/$D$50*$D$47*$B$68)*($B$57/$D$68))</f>
        <v>59.141340281919106</v>
      </c>
      <c r="H69" s="407">
        <f t="shared" si="0"/>
        <v>98.56890046986517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48480892</v>
      </c>
      <c r="G70" s="389">
        <f>IF(ISBLANK(F70),"-",(F70/$D$50*$D$47*$B$68)*($B$57/$D$68))</f>
        <v>59.089759576158514</v>
      </c>
      <c r="H70" s="407">
        <f t="shared" si="0"/>
        <v>98.482932626930847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58.375158953152486</v>
      </c>
      <c r="H72" s="409">
        <f>AVERAGE(H60:H71)</f>
        <v>97.291931588587488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1.1103540448372893E-2</v>
      </c>
      <c r="H73" s="393">
        <f>STDEV(H60:H71)/H72</f>
        <v>1.1103540448372867E-2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LAMIVUDINE </v>
      </c>
      <c r="D76" s="466"/>
      <c r="E76" s="338" t="s">
        <v>108</v>
      </c>
      <c r="F76" s="338"/>
      <c r="G76" s="425">
        <f>H72</f>
        <v>97.291931588587488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/>
      <c r="C79" s="452"/>
    </row>
    <row r="80" spans="1:8" ht="26.25" customHeight="1" x14ac:dyDescent="0.4">
      <c r="A80" s="249" t="s">
        <v>48</v>
      </c>
      <c r="B80" s="452"/>
      <c r="C80" s="452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LAMIVUDINE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2017-10-17T12:55:24Z</cp:lastPrinted>
  <dcterms:created xsi:type="dcterms:W3CDTF">2005-07-05T10:19:27Z</dcterms:created>
  <dcterms:modified xsi:type="dcterms:W3CDTF">2017-10-18T11:12:20Z</dcterms:modified>
</cp:coreProperties>
</file>