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1"/>
  </bookViews>
  <sheets>
    <sheet name="SST" sheetId="1" r:id="rId1"/>
    <sheet name="Uniformity" sheetId="2" r:id="rId2"/>
  </sheets>
  <definedNames>
    <definedName name="_xlnm.Print_Area" localSheetId="0">SST!$A$15:$I$61</definedName>
    <definedName name="_xlnm.Print_Area" localSheetId="1">Uniformity!$A$12:$I$54</definedName>
  </definedNames>
  <calcPr calcId="145621"/>
</workbook>
</file>

<file path=xl/calcChain.xml><?xml version="1.0" encoding="utf-8"?>
<calcChain xmlns="http://schemas.openxmlformats.org/spreadsheetml/2006/main">
  <c r="D49" i="2" l="1"/>
  <c r="C49" i="2"/>
  <c r="C46" i="2"/>
  <c r="D50" i="2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50" i="2" l="1"/>
  <c r="D26" i="2"/>
  <c r="D30" i="2"/>
  <c r="D34" i="2"/>
  <c r="D38" i="2"/>
  <c r="D42" i="2"/>
  <c r="B49" i="2"/>
  <c r="F31" i="1"/>
  <c r="E30" i="1"/>
  <c r="G30" i="1"/>
  <c r="G31" i="1" s="1"/>
  <c r="C30" i="1"/>
  <c r="C31" i="1" s="1"/>
  <c r="B21" i="1" l="1"/>
  <c r="B53" i="1" l="1"/>
  <c r="F51" i="1"/>
  <c r="D51" i="1"/>
  <c r="B51" i="1"/>
  <c r="B52" i="1" s="1"/>
  <c r="B32" i="1"/>
  <c r="F30" i="1"/>
  <c r="D30" i="1"/>
  <c r="B30" i="1"/>
  <c r="B31" i="1" s="1"/>
</calcChain>
</file>

<file path=xl/sharedStrings.xml><?xml version="1.0" encoding="utf-8"?>
<sst xmlns="http://schemas.openxmlformats.org/spreadsheetml/2006/main" count="72" uniqueCount="53">
  <si>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</si>
  <si>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</si>
  <si>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</si>
  <si>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</si>
  <si>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</si>
  <si>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</si>
  <si>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</si>
  <si>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</si>
  <si>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</si>
  <si>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</si>
  <si>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</si>
  <si>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</si>
  <si>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</si>
  <si>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</si>
  <si>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</si>
  <si>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</si>
  <si>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</si>
  <si>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</si>
  <si>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</si>
  <si>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</si>
  <si>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Signature</t>
  </si>
  <si>
    <t>Analysed by:</t>
  </si>
  <si>
    <t>Reviewed By:</t>
  </si>
  <si>
    <t>PREZISTA  600 MG TABLETS</t>
  </si>
  <si>
    <t xml:space="preserve">DARUNAVIR </t>
  </si>
  <si>
    <t>Peak Areas-SST</t>
  </si>
  <si>
    <t>Peak Areas-STD</t>
  </si>
  <si>
    <t>Retention Times (min)-SST</t>
  </si>
  <si>
    <t>Retention Times (min)-STD</t>
  </si>
  <si>
    <r>
      <t xml:space="preserve">The RSD of the peak areas for six replicate injections of  SST Std &amp; STD A is </t>
    </r>
    <r>
      <rPr>
        <b/>
        <sz val="12"/>
        <color rgb="FF000000"/>
        <rFont val="Book Antiqua"/>
        <family val="1"/>
      </rPr>
      <t>less than 2.0%.</t>
    </r>
  </si>
  <si>
    <r>
      <t xml:space="preserve">The RSD  for retention time of six replicate injections for  SST Std &amp; STD A is </t>
    </r>
    <r>
      <rPr>
        <b/>
        <sz val="12"/>
        <color rgb="FF000000"/>
        <rFont val="Book Antiqua"/>
        <family val="1"/>
      </rPr>
      <t>less than 1.0% &amp; 2.0% respectively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</si>
  <si>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NLT 1000</t>
    </r>
  </si>
  <si>
    <t>Please enter the required information in the cells highlighted in green</t>
  </si>
  <si>
    <t>Uniformity of Weight Test Report</t>
  </si>
  <si>
    <t>Sample Name:</t>
  </si>
  <si>
    <t>Laboratory Ref No:</t>
  </si>
  <si>
    <t>NDQB201709165</t>
  </si>
  <si>
    <t>Active Ingredient:</t>
  </si>
  <si>
    <t>Darunavir Ethanolate</t>
  </si>
  <si>
    <t>Label Claim:</t>
  </si>
  <si>
    <t>Each film coated tablet contains:600mg Darunavir equivalent to 650.46mg Darunavir Ethanolate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</si>
  <si>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</si>
  <si>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</si>
  <si>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</si>
  <si>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</si>
  <si>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</si>
  <si>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</si>
  <si>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</si>
  <si>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</si>
  <si>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Date</t>
  </si>
  <si>
    <t>PREZISTA TABLETS</t>
  </si>
  <si>
    <t>RUTTO KENNEDY</t>
  </si>
  <si>
    <t>10TH MAY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</si>
</sst>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%"/>
    <numFmt numFmtId="166" formatCode="[$-409]d/mmm/yy;@"/>
    <numFmt numFmtId="167" formatCode="0.0000"/>
  </numFmts>
  <fonts count="1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2"/>
      <color theme="1"/>
      <name val="Book Antiqua"/>
      <family val="1"/>
    </font>
    <font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1" fillId="2" borderId="0"/>
  </cellStyleXfs>
  <cellXfs count="1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6" fillId="2" borderId="6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7" xfId="0" applyFont="1" applyFill="1" applyBorder="1"/>
    <xf numFmtId="0" fontId="2" fillId="2" borderId="0" xfId="0" applyFont="1" applyFill="1" applyAlignment="1">
      <alignment horizontal="center"/>
    </xf>
    <xf numFmtId="10" fontId="2" fillId="2" borderId="7" xfId="0" applyNumberFormat="1" applyFont="1" applyFill="1" applyBorder="1"/>
    <xf numFmtId="0" fontId="0" fillId="2" borderId="0" xfId="0" applyFill="1"/>
    <xf numFmtId="0" fontId="1" fillId="2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6" xfId="0" applyFont="1" applyFill="1" applyBorder="1"/>
    <xf numFmtId="0" fontId="2" fillId="2" borderId="6" xfId="0" applyFont="1" applyFill="1" applyBorder="1"/>
    <xf numFmtId="0" fontId="1" fillId="2" borderId="9" xfId="0" applyFont="1" applyFill="1" applyBorder="1"/>
    <xf numFmtId="0" fontId="2" fillId="2" borderId="9" xfId="0" applyFont="1" applyFill="1" applyBorder="1"/>
    <xf numFmtId="0" fontId="5" fillId="2" borderId="0" xfId="0" applyFont="1" applyFill="1"/>
    <xf numFmtId="2" fontId="9" fillId="2" borderId="0" xfId="0" applyNumberFormat="1" applyFont="1" applyFill="1" applyAlignment="1">
      <alignment horizontal="center"/>
    </xf>
    <xf numFmtId="14" fontId="6" fillId="2" borderId="0" xfId="0" applyNumberFormat="1" applyFont="1" applyFill="1"/>
    <xf numFmtId="0" fontId="9" fillId="2" borderId="0" xfId="0" applyFont="1" applyFill="1" applyAlignment="1">
      <alignment horizontal="left"/>
    </xf>
    <xf numFmtId="0" fontId="8" fillId="2" borderId="6" xfId="0" applyFont="1" applyFill="1" applyBorder="1"/>
    <xf numFmtId="10" fontId="2" fillId="2" borderId="0" xfId="0" applyNumberFormat="1" applyFont="1" applyFill="1" applyBorder="1"/>
    <xf numFmtId="10" fontId="5" fillId="5" borderId="0" xfId="0" applyNumberFormat="1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2" fillId="0" borderId="0" xfId="0" applyFont="1" applyFill="1"/>
    <xf numFmtId="10" fontId="5" fillId="7" borderId="0" xfId="0" applyNumberFormat="1" applyFont="1" applyFill="1" applyBorder="1" applyAlignment="1">
      <alignment horizontal="center"/>
    </xf>
    <xf numFmtId="165" fontId="5" fillId="6" borderId="0" xfId="0" applyNumberFormat="1" applyFont="1" applyFill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6" fillId="8" borderId="6" xfId="0" applyFont="1" applyFill="1" applyBorder="1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1" fillId="2" borderId="0" xfId="0" applyFont="1" applyFill="1" applyBorder="1"/>
    <xf numFmtId="10" fontId="10" fillId="6" borderId="0" xfId="0" applyNumberFormat="1" applyFont="1" applyFill="1" applyAlignment="1">
      <alignment horizontal="center"/>
    </xf>
    <xf numFmtId="10" fontId="5" fillId="6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0" xfId="1" applyFont="1" applyFill="1"/>
    <xf numFmtId="0" fontId="12" fillId="2" borderId="10" xfId="1" applyFont="1" applyFill="1" applyBorder="1" applyAlignment="1">
      <alignment horizontal="center" wrapText="1"/>
    </xf>
    <xf numFmtId="0" fontId="12" fillId="2" borderId="11" xfId="1" applyFont="1" applyFill="1" applyBorder="1" applyAlignment="1">
      <alignment horizontal="center" wrapText="1"/>
    </xf>
    <xf numFmtId="0" fontId="12" fillId="2" borderId="12" xfId="1" applyFont="1" applyFill="1" applyBorder="1" applyAlignment="1">
      <alignment horizontal="center" wrapText="1"/>
    </xf>
    <xf numFmtId="0" fontId="12" fillId="2" borderId="0" xfId="1" applyFont="1" applyFill="1" applyAlignment="1">
      <alignment wrapText="1"/>
    </xf>
    <xf numFmtId="0" fontId="4" fillId="2" borderId="0" xfId="1" applyFont="1" applyFill="1" applyAlignment="1">
      <alignment horizontal="center"/>
    </xf>
    <xf numFmtId="0" fontId="4" fillId="2" borderId="0" xfId="1" applyFont="1" applyFill="1"/>
    <xf numFmtId="0" fontId="5" fillId="2" borderId="0" xfId="1" applyFont="1" applyFill="1" applyAlignment="1">
      <alignment horizontal="right"/>
    </xf>
    <xf numFmtId="0" fontId="6" fillId="2" borderId="0" xfId="1" applyFont="1" applyFill="1"/>
    <xf numFmtId="166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6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13" fillId="2" borderId="0" xfId="1" applyFont="1" applyFill="1"/>
    <xf numFmtId="164" fontId="1" fillId="2" borderId="0" xfId="1" applyNumberFormat="1" applyFont="1" applyFill="1" applyAlignment="1">
      <alignment horizontal="center"/>
    </xf>
    <xf numFmtId="164" fontId="1" fillId="2" borderId="0" xfId="1" applyNumberFormat="1" applyFont="1" applyFill="1"/>
    <xf numFmtId="164" fontId="5" fillId="2" borderId="13" xfId="1" applyNumberFormat="1" applyFont="1" applyFill="1" applyBorder="1" applyAlignment="1">
      <alignment horizontal="center" wrapText="1"/>
    </xf>
    <xf numFmtId="0" fontId="5" fillId="2" borderId="13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14" xfId="1" applyNumberFormat="1" applyFont="1" applyFill="1" applyBorder="1" applyProtection="1">
      <protection locked="0"/>
    </xf>
    <xf numFmtId="10" fontId="6" fillId="2" borderId="15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3" borderId="16" xfId="1" applyNumberFormat="1" applyFont="1" applyFill="1" applyBorder="1" applyProtection="1">
      <protection locked="0"/>
    </xf>
    <xf numFmtId="10" fontId="6" fillId="2" borderId="16" xfId="1" applyNumberFormat="1" applyFont="1" applyFill="1" applyBorder="1" applyAlignment="1">
      <alignment horizontal="center"/>
    </xf>
    <xf numFmtId="167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3" xfId="1" applyFont="1" applyFill="1" applyBorder="1" applyAlignment="1">
      <alignment horizontal="right" vertical="center"/>
    </xf>
    <xf numFmtId="167" fontId="6" fillId="2" borderId="13" xfId="1" applyNumberFormat="1" applyFont="1" applyFill="1" applyBorder="1" applyAlignment="1">
      <alignment horizontal="center" vertical="center"/>
    </xf>
    <xf numFmtId="167" fontId="6" fillId="2" borderId="0" xfId="1" applyNumberFormat="1" applyFont="1" applyFill="1" applyAlignment="1">
      <alignment horizontal="center"/>
    </xf>
    <xf numFmtId="164" fontId="5" fillId="2" borderId="13" xfId="1" applyNumberFormat="1" applyFont="1" applyFill="1" applyBorder="1" applyAlignment="1">
      <alignment horizontal="center" vertical="center"/>
    </xf>
    <xf numFmtId="2" fontId="14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14" fillId="2" borderId="0" xfId="1" applyNumberFormat="1" applyFont="1" applyFill="1"/>
    <xf numFmtId="0" fontId="5" fillId="2" borderId="13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7" fontId="5" fillId="2" borderId="15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2" fontId="5" fillId="2" borderId="13" xfId="1" applyNumberFormat="1" applyFont="1" applyFill="1" applyBorder="1" applyAlignment="1">
      <alignment horizontal="center" vertical="center"/>
    </xf>
    <xf numFmtId="167" fontId="5" fillId="2" borderId="16" xfId="1" applyNumberFormat="1" applyFont="1" applyFill="1" applyBorder="1" applyAlignment="1">
      <alignment horizontal="center" vertical="center"/>
    </xf>
    <xf numFmtId="165" fontId="5" fillId="2" borderId="18" xfId="1" applyNumberFormat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0" xfId="1" applyFont="1" applyFill="1" applyAlignment="1">
      <alignment horizontal="center"/>
    </xf>
    <xf numFmtId="10" fontId="6" fillId="2" borderId="7" xfId="1" applyNumberFormat="1" applyFont="1" applyFill="1" applyBorder="1"/>
    <xf numFmtId="0" fontId="5" fillId="2" borderId="8" xfId="1" applyFont="1" applyFill="1" applyBorder="1"/>
    <xf numFmtId="0" fontId="5" fillId="2" borderId="8" xfId="1" applyFont="1" applyFill="1" applyBorder="1" applyAlignment="1">
      <alignment horizontal="center"/>
    </xf>
    <xf numFmtId="0" fontId="6" fillId="2" borderId="8" xfId="1" applyFont="1" applyFill="1" applyBorder="1" applyAlignment="1">
      <alignment horizontal="center"/>
    </xf>
    <xf numFmtId="0" fontId="6" fillId="2" borderId="6" xfId="1" applyFont="1" applyFill="1" applyBorder="1"/>
    <xf numFmtId="0" fontId="5" fillId="2" borderId="9" xfId="1" applyFont="1" applyFill="1" applyBorder="1"/>
    <xf numFmtId="0" fontId="5" fillId="2" borderId="0" xfId="1" applyFont="1" applyFill="1"/>
    <xf numFmtId="0" fontId="6" fillId="2" borderId="9" xfId="1" applyFont="1" applyFill="1" applyBorder="1"/>
    <xf numFmtId="0" fontId="11" fillId="2" borderId="0" xfId="1" applyFill="1"/>
  </cellXfs>
  <cellStyles count="2">
    <cellStyle name="Normal" xfId="0" builtinId="0"/>
    <cellStyle name="Normal 2" xfId="1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K61"/>
  <sheetViews>
    <sheetView workbookViewId="0">
      <selection activeCell="D19" sqref="D19"/>
    </sheetView>
  </sheetViews>
  <sheetFormatPr defaultRowHeight="13.5" x14ac:dyDescent="0.25"/>
  <cols>
    <col min="1" max="1" width="27.5703125" style="4" customWidth="1"/>
    <col min="2" max="3" width="20.42578125" style="4" customWidth="1"/>
    <col min="4" max="5" width="31.85546875" style="4" customWidth="1"/>
    <col min="6" max="6" width="31" style="4" customWidth="1"/>
    <col min="7" max="7" width="30" style="4" customWidth="1"/>
    <col min="8" max="8" width="23.140625" style="4" customWidth="1"/>
    <col min="9" max="9" width="28.42578125" style="4" customWidth="1"/>
    <col min="10" max="10" width="21.5703125" style="4" customWidth="1"/>
    <col min="11" max="11" width="9.140625" style="4" customWidth="1"/>
  </cols>
  <sheetData>
    <row r="10" spans="1:8" x14ac:dyDescent="0.25">
      <c r="B10" s="57"/>
    </row>
    <row r="14" spans="1:8" ht="15" customHeight="1" x14ac:dyDescent="0.3">
      <c r="A14" s="1"/>
      <c r="B14" s="2"/>
      <c r="D14" s="3"/>
      <c r="E14" s="3"/>
      <c r="F14" s="2"/>
      <c r="H14" s="3"/>
    </row>
    <row r="15" spans="1:8" ht="18.75" customHeight="1" x14ac:dyDescent="0.3">
      <c r="A15" s="67" t="s">
        <v>0</v>
      </c>
      <c r="B15" s="67"/>
      <c r="C15" s="67"/>
      <c r="D15" s="67"/>
      <c r="E15" s="67"/>
      <c r="F15" s="67"/>
      <c r="G15" s="67"/>
    </row>
    <row r="16" spans="1:8" ht="16.5" customHeight="1" x14ac:dyDescent="0.3">
      <c r="A16" s="5" t="s">
        <v>1</v>
      </c>
      <c r="B16" s="6" t="s">
        <v>2</v>
      </c>
      <c r="C16" s="6"/>
    </row>
    <row r="17" spans="1:8" ht="16.5" customHeight="1" x14ac:dyDescent="0.3">
      <c r="A17" s="7" t="s">
        <v>3</v>
      </c>
      <c r="B17" s="8" t="s">
        <v>23</v>
      </c>
      <c r="C17" s="8"/>
      <c r="F17" s="9"/>
      <c r="G17" s="9"/>
    </row>
    <row r="18" spans="1:8" ht="16.5" customHeight="1" x14ac:dyDescent="0.3">
      <c r="A18" s="11" t="s">
        <v>4</v>
      </c>
      <c r="B18" s="49" t="s">
        <v>24</v>
      </c>
      <c r="C18" s="49"/>
      <c r="D18" s="10"/>
      <c r="E18" s="33"/>
      <c r="F18" s="10"/>
      <c r="G18" s="33"/>
    </row>
    <row r="19" spans="1:8" ht="16.5" customHeight="1" x14ac:dyDescent="0.3">
      <c r="A19" s="11" t="s">
        <v>5</v>
      </c>
      <c r="B19" s="50"/>
      <c r="C19" s="50"/>
      <c r="D19" s="10"/>
      <c r="E19" s="33"/>
      <c r="F19" s="10"/>
      <c r="G19" s="33"/>
    </row>
    <row r="20" spans="1:8" ht="16.5" customHeight="1" x14ac:dyDescent="0.3">
      <c r="A20" s="7" t="s">
        <v>6</v>
      </c>
      <c r="B20" s="12">
        <v>18.61</v>
      </c>
      <c r="C20" s="12"/>
      <c r="D20" s="10"/>
      <c r="E20" s="33"/>
      <c r="F20" s="10"/>
      <c r="G20" s="33"/>
    </row>
    <row r="21" spans="1:8" ht="16.5" customHeight="1" x14ac:dyDescent="0.3">
      <c r="A21" s="7" t="s">
        <v>7</v>
      </c>
      <c r="B21" s="13">
        <f>B20/50</f>
        <v>0.37219999999999998</v>
      </c>
      <c r="C21" s="13"/>
      <c r="D21" s="10"/>
      <c r="E21" s="33"/>
      <c r="F21" s="10"/>
      <c r="G21" s="33"/>
    </row>
    <row r="22" spans="1:8" ht="15.75" customHeight="1" x14ac:dyDescent="0.25">
      <c r="A22" s="10"/>
      <c r="B22" s="51"/>
      <c r="C22" s="51"/>
      <c r="D22" s="10"/>
      <c r="E22" s="33"/>
      <c r="F22" s="10"/>
      <c r="G22" s="33"/>
    </row>
    <row r="23" spans="1:8" ht="16.5" customHeight="1" x14ac:dyDescent="0.3">
      <c r="A23" s="14" t="s">
        <v>8</v>
      </c>
      <c r="B23" s="15" t="s">
        <v>25</v>
      </c>
      <c r="C23" s="15" t="s">
        <v>26</v>
      </c>
      <c r="D23" s="14" t="s">
        <v>10</v>
      </c>
      <c r="E23" s="16" t="s">
        <v>11</v>
      </c>
      <c r="F23" s="14" t="s">
        <v>28</v>
      </c>
      <c r="G23" s="16" t="s">
        <v>27</v>
      </c>
    </row>
    <row r="24" spans="1:8" ht="16.5" customHeight="1" x14ac:dyDescent="0.3">
      <c r="A24" s="17">
        <v>1</v>
      </c>
      <c r="B24" s="18">
        <v>129764459</v>
      </c>
      <c r="C24" s="18">
        <v>134174048</v>
      </c>
      <c r="D24" s="18">
        <v>9691.91</v>
      </c>
      <c r="E24" s="19">
        <v>1.03</v>
      </c>
      <c r="F24" s="19">
        <v>12.99</v>
      </c>
      <c r="G24" s="19">
        <v>12.97</v>
      </c>
    </row>
    <row r="25" spans="1:8" ht="16.5" customHeight="1" x14ac:dyDescent="0.3">
      <c r="A25" s="17">
        <v>2</v>
      </c>
      <c r="B25" s="18">
        <v>129700497</v>
      </c>
      <c r="C25" s="18">
        <v>134175457</v>
      </c>
      <c r="D25" s="18">
        <v>9687.4599999999991</v>
      </c>
      <c r="E25" s="19">
        <v>1.03</v>
      </c>
      <c r="F25" s="19">
        <v>12.99</v>
      </c>
      <c r="G25" s="19">
        <v>12.98</v>
      </c>
    </row>
    <row r="26" spans="1:8" ht="16.5" customHeight="1" x14ac:dyDescent="0.3">
      <c r="A26" s="17">
        <v>3</v>
      </c>
      <c r="B26" s="18">
        <v>129819113</v>
      </c>
      <c r="C26" s="18">
        <v>134792713</v>
      </c>
      <c r="D26" s="18">
        <v>9704.91</v>
      </c>
      <c r="E26" s="19">
        <v>1.04</v>
      </c>
      <c r="F26" s="19">
        <v>12.99</v>
      </c>
      <c r="G26" s="19">
        <v>12.97</v>
      </c>
    </row>
    <row r="27" spans="1:8" ht="16.5" customHeight="1" x14ac:dyDescent="0.3">
      <c r="A27" s="17">
        <v>4</v>
      </c>
      <c r="B27" s="18">
        <v>129812802</v>
      </c>
      <c r="C27" s="18">
        <v>134473496</v>
      </c>
      <c r="D27" s="18">
        <v>9729.07</v>
      </c>
      <c r="E27" s="19">
        <v>1.04</v>
      </c>
      <c r="F27" s="19">
        <v>13</v>
      </c>
      <c r="G27" s="19">
        <v>12.98</v>
      </c>
    </row>
    <row r="28" spans="1:8" ht="16.5" customHeight="1" x14ac:dyDescent="0.3">
      <c r="A28" s="17">
        <v>5</v>
      </c>
      <c r="B28" s="18">
        <v>130171741</v>
      </c>
      <c r="C28" s="18">
        <v>134382608</v>
      </c>
      <c r="D28" s="18">
        <v>9710.6200000000008</v>
      </c>
      <c r="E28" s="19">
        <v>1.03</v>
      </c>
      <c r="F28" s="19">
        <v>13</v>
      </c>
      <c r="G28" s="19">
        <v>12.98</v>
      </c>
    </row>
    <row r="29" spans="1:8" ht="16.5" customHeight="1" x14ac:dyDescent="0.3">
      <c r="A29" s="17">
        <v>6</v>
      </c>
      <c r="B29" s="20">
        <v>129699833</v>
      </c>
      <c r="C29" s="20">
        <v>134035304</v>
      </c>
      <c r="D29" s="20">
        <v>9731.19</v>
      </c>
      <c r="E29" s="21">
        <v>1.03</v>
      </c>
      <c r="F29" s="21">
        <v>12.99</v>
      </c>
      <c r="G29" s="21">
        <v>12.98</v>
      </c>
    </row>
    <row r="30" spans="1:8" ht="16.5" customHeight="1" x14ac:dyDescent="0.3">
      <c r="A30" s="22" t="s">
        <v>12</v>
      </c>
      <c r="B30" s="23">
        <f t="shared" ref="B30:G30" si="0">AVERAGE(B24:B29)</f>
        <v>129828074.16666667</v>
      </c>
      <c r="C30" s="23">
        <f t="shared" si="0"/>
        <v>134338937.66666666</v>
      </c>
      <c r="D30" s="24">
        <f t="shared" si="0"/>
        <v>9709.1933333333345</v>
      </c>
      <c r="E30" s="25">
        <f t="shared" si="0"/>
        <v>1.0333333333333334</v>
      </c>
      <c r="F30" s="25">
        <f t="shared" si="0"/>
        <v>12.993333333333332</v>
      </c>
      <c r="G30" s="25">
        <f t="shared" si="0"/>
        <v>12.976666666666668</v>
      </c>
    </row>
    <row r="31" spans="1:8" ht="16.5" customHeight="1" x14ac:dyDescent="0.3">
      <c r="A31" s="26" t="s">
        <v>13</v>
      </c>
      <c r="B31" s="27">
        <f>(STDEV(B24:B29)/B30)</f>
        <v>1.3569908686680602E-3</v>
      </c>
      <c r="C31" s="58">
        <f>(STDEV(C24:C29)/C30)</f>
        <v>2.0305039470032375E-3</v>
      </c>
      <c r="D31" s="59"/>
      <c r="E31" s="59"/>
      <c r="F31" s="66">
        <f>(STDEV(F24:F29)/F30)</f>
        <v>3.9743287287915185E-4</v>
      </c>
      <c r="G31" s="65">
        <f>(STDEV(G24:G29)/G30)</f>
        <v>3.9794331838760181E-4</v>
      </c>
      <c r="H31" s="2"/>
    </row>
    <row r="32" spans="1:8" s="2" customFormat="1" ht="16.5" customHeight="1" x14ac:dyDescent="0.3">
      <c r="A32" s="29" t="s">
        <v>14</v>
      </c>
      <c r="B32" s="30">
        <f>COUNT(B24:B29)</f>
        <v>6</v>
      </c>
      <c r="C32" s="56">
        <v>6</v>
      </c>
      <c r="D32" s="60"/>
      <c r="E32" s="60"/>
      <c r="F32" s="61"/>
      <c r="G32" s="61"/>
    </row>
    <row r="33" spans="1:8" s="2" customFormat="1" ht="15.75" customHeight="1" x14ac:dyDescent="0.25">
      <c r="A33" s="10"/>
      <c r="B33" s="10"/>
      <c r="C33" s="33"/>
      <c r="D33" s="10"/>
      <c r="E33" s="33"/>
      <c r="F33" s="10"/>
      <c r="G33" s="33"/>
    </row>
    <row r="34" spans="1:8" s="2" customFormat="1" ht="16.5" customHeight="1" x14ac:dyDescent="0.3">
      <c r="A34" s="11" t="s">
        <v>15</v>
      </c>
      <c r="B34" s="34" t="s">
        <v>29</v>
      </c>
      <c r="C34" s="37"/>
      <c r="D34" s="35"/>
      <c r="E34" s="36"/>
      <c r="F34" s="35"/>
      <c r="G34" s="36"/>
    </row>
    <row r="35" spans="1:8" ht="16.5" customHeight="1" x14ac:dyDescent="0.3">
      <c r="A35" s="11"/>
      <c r="B35" s="34" t="s">
        <v>31</v>
      </c>
      <c r="C35" s="37"/>
      <c r="D35" s="35"/>
      <c r="E35" s="36"/>
      <c r="F35" s="35"/>
      <c r="G35" s="36"/>
      <c r="H35" s="2"/>
    </row>
    <row r="36" spans="1:8" ht="16.5" customHeight="1" x14ac:dyDescent="0.3">
      <c r="A36" s="11"/>
      <c r="B36" s="37" t="s">
        <v>18</v>
      </c>
      <c r="C36" s="37"/>
      <c r="D36" s="35"/>
      <c r="E36" s="36"/>
      <c r="F36" s="35"/>
      <c r="G36" s="36"/>
    </row>
    <row r="37" spans="1:8" ht="15.75" customHeight="1" x14ac:dyDescent="0.3">
      <c r="A37" s="10"/>
      <c r="B37" s="37" t="s">
        <v>30</v>
      </c>
      <c r="C37" s="33"/>
      <c r="D37" s="10"/>
      <c r="E37" s="33"/>
      <c r="F37" s="10"/>
      <c r="G37" s="33"/>
    </row>
    <row r="38" spans="1:8" ht="16.5" customHeight="1" x14ac:dyDescent="0.3">
      <c r="A38" s="5" t="s">
        <v>1</v>
      </c>
      <c r="B38" s="6"/>
      <c r="C38" s="6"/>
    </row>
    <row r="39" spans="1:8" ht="16.5" customHeight="1" x14ac:dyDescent="0.3">
      <c r="A39" s="11" t="s">
        <v>4</v>
      </c>
      <c r="B39" s="52"/>
      <c r="C39" s="52"/>
      <c r="D39" s="10"/>
      <c r="E39" s="33"/>
      <c r="F39" s="10"/>
      <c r="G39" s="33"/>
    </row>
    <row r="40" spans="1:8" ht="16.5" customHeight="1" x14ac:dyDescent="0.3">
      <c r="A40" s="11" t="s">
        <v>5</v>
      </c>
      <c r="B40" s="12"/>
      <c r="C40" s="12"/>
      <c r="D40" s="10"/>
      <c r="E40" s="33"/>
      <c r="F40" s="10"/>
      <c r="G40" s="33"/>
    </row>
    <row r="41" spans="1:8" ht="16.5" customHeight="1" x14ac:dyDescent="0.3">
      <c r="A41" s="7" t="s">
        <v>6</v>
      </c>
      <c r="B41" s="12"/>
      <c r="C41" s="12"/>
      <c r="D41" s="10"/>
      <c r="E41" s="33"/>
      <c r="F41" s="10"/>
      <c r="G41" s="33"/>
    </row>
    <row r="42" spans="1:8" ht="16.5" customHeight="1" x14ac:dyDescent="0.3">
      <c r="A42" s="7" t="s">
        <v>7</v>
      </c>
      <c r="B42" s="13"/>
      <c r="C42" s="13"/>
      <c r="D42" s="10"/>
      <c r="E42" s="33"/>
      <c r="F42" s="10"/>
      <c r="G42" s="33"/>
    </row>
    <row r="43" spans="1:8" ht="15.75" customHeight="1" x14ac:dyDescent="0.25">
      <c r="A43" s="10"/>
      <c r="B43" s="10"/>
      <c r="C43" s="33"/>
      <c r="D43" s="10"/>
      <c r="E43" s="33"/>
      <c r="F43" s="10"/>
      <c r="G43" s="33"/>
    </row>
    <row r="44" spans="1:8" ht="16.5" customHeight="1" x14ac:dyDescent="0.3">
      <c r="A44" s="14" t="s">
        <v>8</v>
      </c>
      <c r="B44" s="15" t="s">
        <v>9</v>
      </c>
      <c r="C44" s="15"/>
      <c r="D44" s="14" t="s">
        <v>10</v>
      </c>
      <c r="E44" s="16"/>
      <c r="F44" s="14" t="s">
        <v>11</v>
      </c>
      <c r="G44" s="16"/>
    </row>
    <row r="45" spans="1:8" ht="16.5" customHeight="1" x14ac:dyDescent="0.3">
      <c r="A45" s="17">
        <v>1</v>
      </c>
      <c r="B45" s="18"/>
      <c r="C45" s="18"/>
      <c r="D45" s="18"/>
      <c r="E45" s="18"/>
      <c r="F45" s="19"/>
      <c r="G45" s="19"/>
    </row>
    <row r="46" spans="1:8" ht="16.5" customHeight="1" x14ac:dyDescent="0.3">
      <c r="A46" s="17">
        <v>2</v>
      </c>
      <c r="B46" s="18"/>
      <c r="C46" s="18"/>
      <c r="D46" s="18"/>
      <c r="E46" s="18"/>
      <c r="F46" s="19"/>
      <c r="G46" s="19"/>
    </row>
    <row r="47" spans="1:8" ht="16.5" customHeight="1" x14ac:dyDescent="0.3">
      <c r="A47" s="17">
        <v>3</v>
      </c>
      <c r="B47" s="18"/>
      <c r="C47" s="18"/>
      <c r="D47" s="18"/>
      <c r="E47" s="18"/>
      <c r="F47" s="19"/>
      <c r="G47" s="19"/>
    </row>
    <row r="48" spans="1:8" ht="16.5" customHeight="1" x14ac:dyDescent="0.3">
      <c r="A48" s="17">
        <v>4</v>
      </c>
      <c r="B48" s="18"/>
      <c r="C48" s="18"/>
      <c r="D48" s="18"/>
      <c r="E48" s="18"/>
      <c r="F48" s="19"/>
      <c r="G48" s="19"/>
    </row>
    <row r="49" spans="1:9" ht="16.5" customHeight="1" x14ac:dyDescent="0.3">
      <c r="A49" s="17">
        <v>5</v>
      </c>
      <c r="B49" s="18"/>
      <c r="C49" s="18"/>
      <c r="D49" s="18"/>
      <c r="E49" s="18"/>
      <c r="F49" s="19"/>
      <c r="G49" s="19"/>
    </row>
    <row r="50" spans="1:9" ht="16.5" customHeight="1" x14ac:dyDescent="0.3">
      <c r="A50" s="17">
        <v>6</v>
      </c>
      <c r="B50" s="20"/>
      <c r="C50" s="20"/>
      <c r="D50" s="20"/>
      <c r="E50" s="20"/>
      <c r="F50" s="21"/>
      <c r="G50" s="21"/>
    </row>
    <row r="51" spans="1:9" ht="16.5" customHeight="1" x14ac:dyDescent="0.3">
      <c r="A51" s="22" t="s">
        <v>12</v>
      </c>
      <c r="B51" s="23" t="e">
        <f>AVERAGE(B45:B50)</f>
        <v>#DIV/0!</v>
      </c>
      <c r="C51" s="23"/>
      <c r="D51" s="24" t="e">
        <f>AVERAGE(D45:D50)</f>
        <v>#DIV/0!</v>
      </c>
      <c r="E51" s="24"/>
      <c r="F51" s="25" t="e">
        <f>AVERAGE(F45:F50)</f>
        <v>#DIV/0!</v>
      </c>
      <c r="G51" s="25"/>
    </row>
    <row r="52" spans="1:9" ht="16.5" customHeight="1" x14ac:dyDescent="0.3">
      <c r="A52" s="26" t="s">
        <v>13</v>
      </c>
      <c r="B52" s="27" t="e">
        <f>(STDEV(B45:B50)/B51)</f>
        <v>#DIV/0!</v>
      </c>
      <c r="C52" s="55"/>
      <c r="D52" s="28"/>
      <c r="E52" s="28"/>
      <c r="F52" s="28"/>
      <c r="G52" s="28"/>
      <c r="H52" s="2"/>
    </row>
    <row r="53" spans="1:9" s="2" customFormat="1" ht="16.5" customHeight="1" x14ac:dyDescent="0.3">
      <c r="A53" s="29" t="s">
        <v>14</v>
      </c>
      <c r="B53" s="30">
        <f>COUNT(B45:B50)</f>
        <v>0</v>
      </c>
      <c r="C53" s="56"/>
      <c r="D53" s="31"/>
      <c r="E53" s="31"/>
      <c r="F53" s="32"/>
      <c r="G53" s="32"/>
    </row>
    <row r="54" spans="1:9" s="2" customFormat="1" ht="15.75" customHeight="1" x14ac:dyDescent="0.25">
      <c r="A54" s="10"/>
      <c r="B54" s="10"/>
      <c r="C54" s="33"/>
      <c r="D54" s="10"/>
      <c r="E54" s="33"/>
      <c r="F54" s="10"/>
      <c r="G54" s="33"/>
    </row>
    <row r="55" spans="1:9" s="2" customFormat="1" ht="16.5" customHeight="1" x14ac:dyDescent="0.3">
      <c r="A55" s="11" t="s">
        <v>15</v>
      </c>
      <c r="B55" s="34" t="s">
        <v>16</v>
      </c>
      <c r="C55" s="37"/>
      <c r="D55" s="35"/>
      <c r="E55" s="36"/>
      <c r="F55" s="35"/>
      <c r="G55" s="36"/>
    </row>
    <row r="56" spans="1:9" ht="16.5" customHeight="1" x14ac:dyDescent="0.3">
      <c r="A56" s="11"/>
      <c r="B56" s="34" t="s">
        <v>17</v>
      </c>
      <c r="C56" s="37"/>
      <c r="D56" s="35"/>
      <c r="E56" s="36"/>
      <c r="F56" s="35"/>
      <c r="G56" s="36"/>
      <c r="H56" s="2"/>
    </row>
    <row r="57" spans="1:9" ht="16.5" customHeight="1" x14ac:dyDescent="0.3">
      <c r="A57" s="11"/>
      <c r="B57" s="37" t="s">
        <v>18</v>
      </c>
      <c r="C57" s="37"/>
      <c r="D57" s="35"/>
      <c r="E57" s="36"/>
      <c r="F57" s="36"/>
      <c r="G57" s="36"/>
    </row>
    <row r="58" spans="1:9" ht="14.25" customHeight="1" x14ac:dyDescent="0.25">
      <c r="A58" s="38"/>
      <c r="B58" s="39"/>
      <c r="C58" s="39"/>
      <c r="F58" s="40"/>
      <c r="G58" s="54"/>
      <c r="H58" s="41"/>
      <c r="I58" s="41"/>
    </row>
    <row r="59" spans="1:9" ht="15" customHeight="1" x14ac:dyDescent="0.3">
      <c r="B59" s="68" t="s">
        <v>19</v>
      </c>
      <c r="C59" s="68"/>
      <c r="D59" s="68"/>
      <c r="E59" s="62"/>
      <c r="H59" s="43"/>
      <c r="I59" s="42" t="s">
        <v>20</v>
      </c>
    </row>
    <row r="60" spans="1:9" ht="15" customHeight="1" x14ac:dyDescent="0.3">
      <c r="A60" s="44" t="s">
        <v>21</v>
      </c>
      <c r="B60" s="53"/>
      <c r="C60" s="53"/>
      <c r="D60" s="45"/>
      <c r="E60" s="63"/>
      <c r="H60" s="2"/>
      <c r="I60" s="46"/>
    </row>
    <row r="61" spans="1:9" ht="15" customHeight="1" x14ac:dyDescent="0.3">
      <c r="A61" s="44" t="s">
        <v>22</v>
      </c>
      <c r="B61" s="47"/>
      <c r="C61" s="47"/>
      <c r="D61" s="47"/>
      <c r="E61" s="64"/>
      <c r="H61" s="2"/>
      <c r="I61" s="48"/>
    </row>
  </sheetData>
  <sheetProtection formatCells="0" formatColumns="0" formatRows="0" insertColumns="0" insertRows="0" insertHyperlinks="0" deleteColumns="0" deleteRows="0" sort="0" autoFilter="0" pivotTables="0"/>
  <mergeCells count="2">
    <mergeCell ref="A15:G15"/>
    <mergeCell ref="B59:D59"/>
  </mergeCells>
  <pageMargins left="0.7" right="0.7" top="0.75" bottom="0.75" header="0.3" footer="0.3"/>
  <pageSetup scale="3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tabSelected="1" view="pageBreakPreview" workbookViewId="0">
      <selection activeCell="A12" sqref="A12:I54"/>
    </sheetView>
  </sheetViews>
  <sheetFormatPr defaultRowHeight="15" x14ac:dyDescent="0.3"/>
  <cols>
    <col min="1" max="1" width="15.5703125" style="69" customWidth="1"/>
    <col min="2" max="2" width="18.42578125" style="69" customWidth="1"/>
    <col min="3" max="3" width="14.28515625" style="69" customWidth="1"/>
    <col min="4" max="4" width="15" style="69" customWidth="1"/>
    <col min="5" max="5" width="9.140625" style="69" customWidth="1"/>
    <col min="6" max="6" width="27.85546875" style="69" customWidth="1"/>
    <col min="7" max="7" width="12.28515625" style="69" customWidth="1"/>
    <col min="8" max="8" width="9.140625" style="69" customWidth="1"/>
    <col min="9" max="16384" width="9.140625" style="120"/>
  </cols>
  <sheetData>
    <row r="10" spans="1:7" ht="13.5" customHeight="1" thickBot="1" x14ac:dyDescent="0.35"/>
    <row r="11" spans="1:7" ht="13.5" customHeight="1" thickBot="1" x14ac:dyDescent="0.35">
      <c r="A11" s="70" t="s">
        <v>32</v>
      </c>
      <c r="B11" s="71"/>
      <c r="C11" s="71"/>
      <c r="D11" s="71"/>
      <c r="E11" s="71"/>
      <c r="F11" s="72"/>
      <c r="G11" s="73"/>
    </row>
    <row r="12" spans="1:7" ht="16.5" customHeight="1" x14ac:dyDescent="0.3">
      <c r="A12" s="74" t="s">
        <v>33</v>
      </c>
      <c r="B12" s="74"/>
      <c r="C12" s="74"/>
      <c r="D12" s="74"/>
      <c r="E12" s="74"/>
      <c r="F12" s="74"/>
      <c r="G12" s="75"/>
    </row>
    <row r="14" spans="1:7" ht="16.5" customHeight="1" x14ac:dyDescent="0.3">
      <c r="A14" s="76" t="s">
        <v>34</v>
      </c>
      <c r="B14" s="76"/>
      <c r="C14" s="77" t="s">
        <v>50</v>
      </c>
    </row>
    <row r="15" spans="1:7" ht="16.5" customHeight="1" x14ac:dyDescent="0.3">
      <c r="A15" s="76" t="s">
        <v>35</v>
      </c>
      <c r="B15" s="76"/>
      <c r="C15" s="77" t="s">
        <v>36</v>
      </c>
    </row>
    <row r="16" spans="1:7" ht="16.5" customHeight="1" x14ac:dyDescent="0.3">
      <c r="A16" s="76" t="s">
        <v>37</v>
      </c>
      <c r="B16" s="76"/>
      <c r="C16" s="77" t="s">
        <v>38</v>
      </c>
    </row>
    <row r="17" spans="1:5" ht="16.5" customHeight="1" x14ac:dyDescent="0.3">
      <c r="A17" s="76" t="s">
        <v>39</v>
      </c>
      <c r="B17" s="76"/>
      <c r="C17" s="77" t="s">
        <v>40</v>
      </c>
    </row>
    <row r="18" spans="1:5" ht="16.5" customHeight="1" x14ac:dyDescent="0.3">
      <c r="A18" s="76" t="s">
        <v>41</v>
      </c>
      <c r="B18" s="76"/>
      <c r="C18" s="78">
        <v>43230</v>
      </c>
    </row>
    <row r="19" spans="1:5" ht="16.5" customHeight="1" x14ac:dyDescent="0.3">
      <c r="A19" s="76" t="s">
        <v>42</v>
      </c>
      <c r="B19" s="76"/>
      <c r="C19" s="78">
        <v>43230</v>
      </c>
    </row>
    <row r="20" spans="1:5" ht="16.5" customHeight="1" x14ac:dyDescent="0.3">
      <c r="A20" s="79"/>
      <c r="B20" s="79"/>
      <c r="C20" s="80"/>
    </row>
    <row r="21" spans="1:5" ht="16.5" customHeight="1" x14ac:dyDescent="0.3">
      <c r="A21" s="74" t="s">
        <v>1</v>
      </c>
      <c r="B21" s="74"/>
      <c r="C21" s="81" t="s">
        <v>43</v>
      </c>
      <c r="D21" s="82"/>
    </row>
    <row r="22" spans="1:5" ht="15.75" customHeight="1" thickBot="1" x14ac:dyDescent="0.35">
      <c r="A22" s="83"/>
      <c r="B22" s="83"/>
      <c r="C22" s="84"/>
      <c r="D22" s="83"/>
      <c r="E22" s="83"/>
    </row>
    <row r="23" spans="1:5" ht="33.75" customHeight="1" thickBot="1" x14ac:dyDescent="0.35">
      <c r="C23" s="85" t="s">
        <v>44</v>
      </c>
      <c r="D23" s="86" t="s">
        <v>45</v>
      </c>
      <c r="E23" s="87"/>
    </row>
    <row r="24" spans="1:5" ht="15.75" customHeight="1" x14ac:dyDescent="0.3">
      <c r="C24" s="88">
        <v>1353.27</v>
      </c>
      <c r="D24" s="89">
        <f t="shared" ref="D24:D43" si="0">(C24-$C$46)/$C$46</f>
        <v>3.5092026792290829E-2</v>
      </c>
      <c r="E24" s="90"/>
    </row>
    <row r="25" spans="1:5" ht="15.75" customHeight="1" x14ac:dyDescent="0.3">
      <c r="C25" s="88">
        <v>1315.91</v>
      </c>
      <c r="D25" s="91">
        <f t="shared" si="0"/>
        <v>6.5160307819160492E-3</v>
      </c>
      <c r="E25" s="90"/>
    </row>
    <row r="26" spans="1:5" ht="15.75" customHeight="1" x14ac:dyDescent="0.3">
      <c r="C26" s="88">
        <v>1304.24</v>
      </c>
      <c r="D26" s="91">
        <f t="shared" si="0"/>
        <v>-2.4101435607251902E-3</v>
      </c>
      <c r="E26" s="90"/>
    </row>
    <row r="27" spans="1:5" ht="15.75" customHeight="1" x14ac:dyDescent="0.3">
      <c r="C27" s="88">
        <v>1323.39</v>
      </c>
      <c r="D27" s="91">
        <f t="shared" si="0"/>
        <v>1.2237349040952571E-2</v>
      </c>
      <c r="E27" s="90"/>
    </row>
    <row r="28" spans="1:5" ht="15.75" customHeight="1" x14ac:dyDescent="0.3">
      <c r="C28" s="88">
        <v>1293.43</v>
      </c>
      <c r="D28" s="91">
        <f t="shared" si="0"/>
        <v>-1.0678519280001172E-2</v>
      </c>
      <c r="E28" s="90"/>
    </row>
    <row r="29" spans="1:5" ht="15.75" customHeight="1" x14ac:dyDescent="0.3">
      <c r="C29" s="88">
        <v>1297.29</v>
      </c>
      <c r="D29" s="91">
        <f t="shared" si="0"/>
        <v>-7.7260742960599486E-3</v>
      </c>
      <c r="E29" s="90"/>
    </row>
    <row r="30" spans="1:5" ht="15.75" customHeight="1" x14ac:dyDescent="0.3">
      <c r="C30" s="88">
        <v>1297.4000000000001</v>
      </c>
      <c r="D30" s="91">
        <f t="shared" si="0"/>
        <v>-7.6419372628387262E-3</v>
      </c>
      <c r="E30" s="90"/>
    </row>
    <row r="31" spans="1:5" ht="15.75" customHeight="1" x14ac:dyDescent="0.3">
      <c r="C31" s="88">
        <v>1295.73</v>
      </c>
      <c r="D31" s="91">
        <f t="shared" si="0"/>
        <v>-8.9192904035594999E-3</v>
      </c>
      <c r="E31" s="90"/>
    </row>
    <row r="32" spans="1:5" ht="15.75" customHeight="1" x14ac:dyDescent="0.3">
      <c r="C32" s="88">
        <v>1305.1600000000001</v>
      </c>
      <c r="D32" s="91">
        <f t="shared" si="0"/>
        <v>-1.7064520101484518E-3</v>
      </c>
      <c r="E32" s="90"/>
    </row>
    <row r="33" spans="1:7" ht="15.75" customHeight="1" x14ac:dyDescent="0.3">
      <c r="C33" s="88">
        <v>1313.59</v>
      </c>
      <c r="D33" s="91">
        <f t="shared" si="0"/>
        <v>4.7415042630703759E-3</v>
      </c>
      <c r="E33" s="90"/>
    </row>
    <row r="34" spans="1:7" ht="15.75" customHeight="1" x14ac:dyDescent="0.3">
      <c r="C34" s="88">
        <v>1302.82</v>
      </c>
      <c r="D34" s="91">
        <f t="shared" si="0"/>
        <v>-3.4962761713979518E-3</v>
      </c>
      <c r="E34" s="90"/>
    </row>
    <row r="35" spans="1:7" ht="15.75" customHeight="1" x14ac:dyDescent="0.3">
      <c r="C35" s="88">
        <v>1301.1500000000001</v>
      </c>
      <c r="D35" s="91">
        <f t="shared" si="0"/>
        <v>-4.7736293121185512E-3</v>
      </c>
      <c r="E35" s="90"/>
    </row>
    <row r="36" spans="1:7" ht="15.75" customHeight="1" x14ac:dyDescent="0.3">
      <c r="C36" s="88">
        <v>1318.86</v>
      </c>
      <c r="D36" s="91">
        <f t="shared" si="0"/>
        <v>8.7724330364824469E-3</v>
      </c>
      <c r="E36" s="90"/>
    </row>
    <row r="37" spans="1:7" ht="15.75" customHeight="1" x14ac:dyDescent="0.3">
      <c r="C37" s="88">
        <v>1286.1099999999999</v>
      </c>
      <c r="D37" s="91">
        <f t="shared" si="0"/>
        <v>-1.6277456399807079E-2</v>
      </c>
      <c r="E37" s="90"/>
    </row>
    <row r="38" spans="1:7" ht="15.75" customHeight="1" x14ac:dyDescent="0.3">
      <c r="C38" s="88">
        <v>1294.3</v>
      </c>
      <c r="D38" s="91">
        <f t="shared" si="0"/>
        <v>-1.0013071835434175E-2</v>
      </c>
      <c r="E38" s="90"/>
    </row>
    <row r="39" spans="1:7" ht="15.75" customHeight="1" x14ac:dyDescent="0.3">
      <c r="C39" s="88">
        <v>1290.8399999999999</v>
      </c>
      <c r="D39" s="91">
        <f t="shared" si="0"/>
        <v>-1.2659563971298684E-2</v>
      </c>
      <c r="E39" s="90"/>
    </row>
    <row r="40" spans="1:7" ht="15.75" customHeight="1" x14ac:dyDescent="0.3">
      <c r="C40" s="88">
        <v>1304.31</v>
      </c>
      <c r="D40" s="91">
        <f t="shared" si="0"/>
        <v>-2.3566018123117958E-3</v>
      </c>
      <c r="E40" s="90"/>
    </row>
    <row r="41" spans="1:7" ht="15.75" customHeight="1" x14ac:dyDescent="0.3">
      <c r="C41" s="88">
        <v>1314.15</v>
      </c>
      <c r="D41" s="91">
        <f t="shared" si="0"/>
        <v>5.1698382503780537E-3</v>
      </c>
      <c r="E41" s="90"/>
    </row>
    <row r="42" spans="1:7" ht="15.75" customHeight="1" x14ac:dyDescent="0.3">
      <c r="C42" s="88">
        <v>1315.77</v>
      </c>
      <c r="D42" s="91">
        <f t="shared" si="0"/>
        <v>6.4089472850890859E-3</v>
      </c>
      <c r="E42" s="90"/>
    </row>
    <row r="43" spans="1:7" ht="16.5" customHeight="1" thickBot="1" x14ac:dyDescent="0.35">
      <c r="C43" s="92">
        <v>1320.1</v>
      </c>
      <c r="D43" s="93">
        <f t="shared" si="0"/>
        <v>9.7208868655205925E-3</v>
      </c>
      <c r="E43" s="90"/>
    </row>
    <row r="44" spans="1:7" ht="16.5" customHeight="1" thickBot="1" x14ac:dyDescent="0.35">
      <c r="C44" s="94"/>
      <c r="D44" s="90"/>
      <c r="E44" s="95"/>
    </row>
    <row r="45" spans="1:7" ht="16.5" customHeight="1" thickBot="1" x14ac:dyDescent="0.35">
      <c r="B45" s="96" t="s">
        <v>46</v>
      </c>
      <c r="C45" s="97">
        <f>SUM(C24:C44)</f>
        <v>26147.82</v>
      </c>
      <c r="D45" s="98"/>
      <c r="E45" s="94"/>
    </row>
    <row r="46" spans="1:7" ht="17.25" customHeight="1" thickBot="1" x14ac:dyDescent="0.35">
      <c r="B46" s="96" t="s">
        <v>47</v>
      </c>
      <c r="C46" s="99">
        <f>AVERAGE(C24:C44)</f>
        <v>1307.3910000000001</v>
      </c>
      <c r="E46" s="100"/>
    </row>
    <row r="47" spans="1:7" ht="17.25" customHeight="1" thickBot="1" x14ac:dyDescent="0.35">
      <c r="A47" s="77"/>
      <c r="B47" s="101"/>
      <c r="D47" s="102"/>
      <c r="E47" s="100"/>
    </row>
    <row r="48" spans="1:7" ht="33.75" customHeight="1" thickBot="1" x14ac:dyDescent="0.35">
      <c r="B48" s="103" t="s">
        <v>47</v>
      </c>
      <c r="C48" s="86" t="s">
        <v>48</v>
      </c>
      <c r="D48" s="104"/>
      <c r="G48" s="102"/>
    </row>
    <row r="49" spans="1:6" ht="17.25" customHeight="1" thickBot="1" x14ac:dyDescent="0.35">
      <c r="B49" s="105">
        <f>C46</f>
        <v>1307.3910000000001</v>
      </c>
      <c r="C49" s="106">
        <f>-IF(C46&lt;=80,10%,IF(C46&lt;250,7.5%,5%))</f>
        <v>-0.05</v>
      </c>
      <c r="D49" s="107">
        <f>IF(C46&lt;=80,C46*0.9,IF(C46&lt;250,C46*0.925,C46*0.95))</f>
        <v>1242.02145</v>
      </c>
    </row>
    <row r="50" spans="1:6" ht="17.25" customHeight="1" thickBot="1" x14ac:dyDescent="0.35">
      <c r="B50" s="108"/>
      <c r="C50" s="109">
        <f>IF(C46&lt;=80, 10%, IF(C46&lt;250, 7.5%, 5%))</f>
        <v>0.05</v>
      </c>
      <c r="D50" s="107">
        <f>IF(C46&lt;=80, C46*1.1, IF(C46&lt;250, C46*1.075, C46*1.05))</f>
        <v>1372.7605500000002</v>
      </c>
    </row>
    <row r="51" spans="1:6" ht="16.5" customHeight="1" thickBot="1" x14ac:dyDescent="0.35">
      <c r="A51" s="110"/>
      <c r="B51" s="111"/>
      <c r="C51" s="77"/>
      <c r="D51" s="112"/>
      <c r="E51" s="77"/>
      <c r="F51" s="82"/>
    </row>
    <row r="52" spans="1:6" ht="16.5" customHeight="1" x14ac:dyDescent="0.3">
      <c r="A52" s="77"/>
      <c r="B52" s="113" t="s">
        <v>19</v>
      </c>
      <c r="C52" s="113"/>
      <c r="D52" s="114" t="s">
        <v>49</v>
      </c>
      <c r="E52" s="115"/>
      <c r="F52" s="114" t="s">
        <v>20</v>
      </c>
    </row>
    <row r="53" spans="1:6" ht="34.5" customHeight="1" x14ac:dyDescent="0.3">
      <c r="A53" s="79" t="s">
        <v>21</v>
      </c>
      <c r="B53" s="116" t="s">
        <v>51</v>
      </c>
      <c r="C53" s="77"/>
      <c r="D53" s="116" t="s">
        <v>52</v>
      </c>
      <c r="E53" s="77"/>
      <c r="F53" s="116"/>
    </row>
    <row r="54" spans="1:6" ht="34.5" customHeight="1" x14ac:dyDescent="0.3">
      <c r="A54" s="79" t="s">
        <v>22</v>
      </c>
      <c r="B54" s="117"/>
      <c r="C54" s="118"/>
      <c r="D54" s="117"/>
      <c r="E54" s="77"/>
      <c r="F54" s="119"/>
    </row>
  </sheetData>
  <sheetProtection formatCells="0" formatColumns="0" formatRows="0" insertColumns="0" insertRows="0" insertHyperlinks="0" deleteColumns="0" deleteRows="0" sort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in="11" max="5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SST</vt:lpstr>
      <vt:lpstr>Uniformity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2018-05-10T12:34:42Z</cp:lastPrinted>
  <dcterms:created xsi:type="dcterms:W3CDTF">2005-07-05T10:19:27Z</dcterms:created>
  <dcterms:modified xsi:type="dcterms:W3CDTF">2018-05-10T12:34:48Z</dcterms:modified>
</cp:coreProperties>
</file>