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 activeTab="1"/>
  </bookViews>
  <sheets>
    <sheet name="SST (2)" sheetId="4" r:id="rId1"/>
    <sheet name="Medroxyprogesterone acetate (2" sheetId="3" r:id="rId2"/>
  </sheets>
  <calcPr calcId="162913"/>
</workbook>
</file>

<file path=xl/calcChain.xml><?xml version="1.0" encoding="utf-8"?>
<calcChain xmlns="http://schemas.openxmlformats.org/spreadsheetml/2006/main">
  <c r="B21" i="4" l="1"/>
  <c r="B53" i="4" l="1"/>
  <c r="E51" i="4"/>
  <c r="D51" i="4"/>
  <c r="C51" i="4"/>
  <c r="B51" i="4"/>
  <c r="B52" i="4" s="1"/>
  <c r="B32" i="4"/>
  <c r="E30" i="4"/>
  <c r="D30" i="4"/>
  <c r="C30" i="4"/>
  <c r="B30" i="4"/>
  <c r="B31" i="4" s="1"/>
  <c r="C75" i="3"/>
  <c r="H70" i="3"/>
  <c r="G70" i="3"/>
  <c r="B67" i="3"/>
  <c r="B68" i="3" s="1"/>
  <c r="H66" i="3"/>
  <c r="G66" i="3"/>
  <c r="H62" i="3"/>
  <c r="G62" i="3"/>
  <c r="E56" i="3"/>
  <c r="B55" i="3"/>
  <c r="B45" i="3"/>
  <c r="D48" i="3" s="1"/>
  <c r="F44" i="3"/>
  <c r="F45" i="3" s="1"/>
  <c r="F42" i="3"/>
  <c r="D42" i="3"/>
  <c r="G41" i="3"/>
  <c r="E41" i="3"/>
  <c r="B34" i="3"/>
  <c r="D44" i="3" s="1"/>
  <c r="D45" i="3" s="1"/>
  <c r="B30" i="3"/>
  <c r="D46" i="3" l="1"/>
  <c r="F46" i="3"/>
  <c r="D49" i="3"/>
  <c r="E40" i="3"/>
  <c r="E38" i="3"/>
  <c r="E39" i="3"/>
  <c r="G40" i="3"/>
  <c r="G39" i="3"/>
  <c r="G38" i="3"/>
  <c r="G42" i="3" l="1"/>
  <c r="D50" i="3"/>
  <c r="E42" i="3"/>
  <c r="D52" i="3"/>
  <c r="G69" i="3" l="1"/>
  <c r="H69" i="3" s="1"/>
  <c r="G64" i="3"/>
  <c r="H64" i="3" s="1"/>
  <c r="G60" i="3"/>
  <c r="H60" i="3" s="1"/>
  <c r="G67" i="3"/>
  <c r="H67" i="3" s="1"/>
  <c r="G68" i="3"/>
  <c r="H68" i="3" s="1"/>
  <c r="G65" i="3"/>
  <c r="H65" i="3" s="1"/>
  <c r="G63" i="3"/>
  <c r="H63" i="3" s="1"/>
  <c r="G61" i="3"/>
  <c r="H61" i="3" s="1"/>
  <c r="G59" i="3"/>
  <c r="H59" i="3" s="1"/>
  <c r="D51" i="3"/>
  <c r="H71" i="3" l="1"/>
  <c r="H73" i="3"/>
  <c r="G75" i="3" l="1"/>
  <c r="H72" i="3"/>
</calcChain>
</file>

<file path=xl/sharedStrings.xml><?xml version="1.0" encoding="utf-8"?>
<sst xmlns="http://schemas.openxmlformats.org/spreadsheetml/2006/main" count="139" uniqueCount="104">
  <si>
    <t>HPLC System Suitability Report</t>
  </si>
  <si>
    <t>Analysis Data</t>
  </si>
  <si>
    <t>Assay</t>
  </si>
  <si>
    <t>Sample(s)</t>
  </si>
  <si>
    <t>Reference Substance:</t>
  </si>
  <si>
    <t>% age Purity:</t>
  </si>
  <si>
    <t>Weight (mg):</t>
  </si>
  <si>
    <t>medroxyprogesterone acetate USP 150mg/ml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</si>
  <si>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</si>
  <si>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</si>
  <si>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</si>
  <si>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</si>
  <si>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</si>
  <si>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</si>
  <si>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</si>
  <si>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</si>
  <si>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</si>
  <si>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</si>
  <si>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</si>
  <si>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</si>
  <si>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</si>
  <si>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</si>
  <si>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</si>
  <si>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</si>
  <si>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</si>
  <si>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</si>
  <si>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</si>
  <si>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</si>
  <si>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</si>
  <si>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</si>
  <si>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</si>
  <si>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</si>
  <si>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</si>
  <si>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</si>
  <si>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</si>
  <si>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</si>
  <si>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</si>
  <si>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</si>
  <si>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</si>
  <si>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</si>
  <si>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</si>
  <si>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</si>
  <si>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</si>
  <si>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</si>
  <si>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</si>
  <si>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</si>
  <si>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</si>
  <si>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</si>
  <si>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</si>
  <si>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</si>
  <si>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</si>
  <si>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</si>
  <si>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</si>
  <si>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</si>
  <si>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</si>
  <si>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</si>
  <si>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</si>
  <si>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</si>
  <si>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</si>
  <si>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</si>
  <si>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</si>
  <si>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</si>
  <si>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</si>
  <si>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</si>
  <si>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</si>
  <si>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</si>
  <si>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</si>
  <si>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</si>
  <si>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</si>
  <si>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</si>
  <si>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</si>
  <si>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</si>
  <si>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</si>
  <si>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Determination of Amoxicillin Content in Sample</t>
  </si>
  <si>
    <t xml:space="preserve">Label Claim: </t>
  </si>
  <si>
    <t>Each</t>
  </si>
  <si>
    <t>contains</t>
  </si>
  <si>
    <t>Initial Sample dilution (mL):</t>
  </si>
  <si>
    <t>Sample Vol (mL)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</si>
  <si>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</si>
  <si>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</si>
  <si>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</si>
  <si>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</si>
  <si>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</si>
  <si>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</si>
  <si>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</si>
  <si>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</si>
  <si>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</si>
  <si>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</si>
  <si>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</si>
  <si>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</si>
  <si>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</si>
  <si>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</si>
  <si>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Volume (mL):</t>
  </si>
  <si>
    <t>Comment:</t>
  </si>
  <si>
    <t xml:space="preserve">The content of </t>
  </si>
  <si>
    <t xml:space="preserve">in the sample as a percentage of the stated  label claim is </t>
  </si>
  <si>
    <t>DEPO PROVERA INJECTION</t>
  </si>
  <si>
    <t>each vials contains medroxyprogesterone acetate.</t>
  </si>
  <si>
    <t>Medroxyprogesterone</t>
  </si>
  <si>
    <t xml:space="preserve">Medroxyprogesterone acetate </t>
  </si>
  <si>
    <t>DEPO-PROVERA®  CONTRACEPTIVE INJECTION</t>
  </si>
  <si>
    <t>M14-4</t>
  </si>
  <si>
    <t>NDQB201709228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</si>
</sst>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0000"/>
    <numFmt numFmtId="165" formatCode="0.0%"/>
    <numFmt numFmtId="166" formatCode="dd\-mmm\-yy"/>
    <numFmt numFmtId="167" formatCode="0.0000\ &quot;mg&quot;"/>
    <numFmt numFmtId="168" formatCode="0.000"/>
    <numFmt numFmtId="169" formatCode="0.0\ &quot;mL&quot;"/>
    <numFmt numFmtId="170" formatCode="0\ &quot;mg&quot;"/>
  </numFmts>
  <fonts count="20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sz val="14"/>
      <color rgb="FF000000"/>
      <name val="Arial"/>
      <family val="2"/>
    </font>
    <font>
      <i/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  <font>
      <b/>
      <sz val="1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8" fillId="2" borderId="0"/>
    <xf numFmtId="0" fontId="18" fillId="2" borderId="0"/>
  </cellStyleXfs>
  <cellXfs count="177">
    <xf numFmtId="0" fontId="0" fillId="2" borderId="0" xfId="0" applyFill="1"/>
    <xf numFmtId="0" fontId="18" fillId="2" borderId="0" xfId="1" applyFill="1"/>
    <xf numFmtId="0" fontId="8" fillId="2" borderId="0" xfId="1" applyFont="1" applyFill="1"/>
    <xf numFmtId="0" fontId="3" fillId="2" borderId="0" xfId="1" applyFont="1" applyFill="1"/>
    <xf numFmtId="0" fontId="9" fillId="2" borderId="0" xfId="1" applyFont="1" applyFill="1"/>
    <xf numFmtId="0" fontId="10" fillId="3" borderId="0" xfId="1" applyFont="1" applyFill="1" applyAlignment="1" applyProtection="1">
      <alignment horizontal="left"/>
      <protection locked="0"/>
    </xf>
    <xf numFmtId="0" fontId="10" fillId="2" borderId="0" xfId="1" applyFont="1" applyFill="1" applyAlignment="1" applyProtection="1">
      <alignment horizontal="right"/>
      <protection locked="0"/>
    </xf>
    <xf numFmtId="0" fontId="8" fillId="2" borderId="0" xfId="1" applyFont="1" applyFill="1" applyAlignment="1">
      <alignment horizontal="left"/>
    </xf>
    <xf numFmtId="166" fontId="8" fillId="2" borderId="0" xfId="1" applyNumberFormat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9" fillId="2" borderId="0" xfId="1" applyFont="1" applyFill="1" applyAlignment="1">
      <alignment horizontal="right"/>
    </xf>
    <xf numFmtId="0" fontId="8" fillId="2" borderId="0" xfId="1" applyFont="1" applyFill="1" applyAlignment="1">
      <alignment horizontal="right"/>
    </xf>
    <xf numFmtId="0" fontId="11" fillId="3" borderId="0" xfId="1" applyFont="1" applyFill="1" applyAlignment="1" applyProtection="1">
      <alignment horizontal="center"/>
      <protection locked="0"/>
    </xf>
    <xf numFmtId="0" fontId="10" fillId="3" borderId="0" xfId="1" applyFont="1" applyFill="1" applyAlignment="1" applyProtection="1">
      <alignment horizontal="center"/>
      <protection locked="0"/>
    </xf>
    <xf numFmtId="0" fontId="12" fillId="2" borderId="0" xfId="1" applyFont="1" applyFill="1"/>
    <xf numFmtId="0" fontId="9" fillId="2" borderId="0" xfId="1" applyFont="1" applyFill="1" applyAlignment="1" applyProtection="1">
      <alignment horizontal="center"/>
      <protection locked="0"/>
    </xf>
    <xf numFmtId="0" fontId="13" fillId="2" borderId="0" xfId="1" applyFont="1" applyFill="1"/>
    <xf numFmtId="2" fontId="11" fillId="3" borderId="0" xfId="1" applyNumberFormat="1" applyFont="1" applyFill="1" applyAlignment="1" applyProtection="1">
      <alignment horizontal="center"/>
      <protection locked="0"/>
    </xf>
    <xf numFmtId="0" fontId="14" fillId="2" borderId="0" xfId="1" applyFont="1" applyFill="1" applyAlignment="1">
      <alignment vertical="center" wrapText="1"/>
    </xf>
    <xf numFmtId="2" fontId="9" fillId="2" borderId="0" xfId="1" applyNumberFormat="1" applyFont="1" applyFill="1" applyAlignment="1">
      <alignment horizontal="center"/>
    </xf>
    <xf numFmtId="0" fontId="14" fillId="2" borderId="0" xfId="1" applyFont="1" applyFill="1" applyAlignment="1">
      <alignment horizontal="left" vertical="center" wrapText="1"/>
    </xf>
    <xf numFmtId="167" fontId="9" fillId="2" borderId="0" xfId="1" applyNumberFormat="1" applyFont="1" applyFill="1" applyAlignment="1">
      <alignment horizontal="center"/>
    </xf>
    <xf numFmtId="0" fontId="9" fillId="2" borderId="0" xfId="1" applyFont="1" applyFill="1" applyAlignment="1">
      <alignment horizontal="center"/>
    </xf>
    <xf numFmtId="0" fontId="8" fillId="2" borderId="12" xfId="1" applyFont="1" applyFill="1" applyBorder="1" applyAlignment="1">
      <alignment horizontal="right"/>
    </xf>
    <xf numFmtId="0" fontId="10" fillId="3" borderId="13" xfId="1" applyFont="1" applyFill="1" applyBorder="1" applyAlignment="1" applyProtection="1">
      <alignment horizontal="center"/>
      <protection locked="0"/>
    </xf>
    <xf numFmtId="0" fontId="8" fillId="2" borderId="14" xfId="1" applyFont="1" applyFill="1" applyBorder="1" applyAlignment="1">
      <alignment horizontal="right"/>
    </xf>
    <xf numFmtId="0" fontId="10" fillId="3" borderId="15" xfId="1" applyFont="1" applyFill="1" applyBorder="1" applyAlignment="1" applyProtection="1">
      <alignment horizontal="center"/>
      <protection locked="0"/>
    </xf>
    <xf numFmtId="0" fontId="9" fillId="2" borderId="13" xfId="1" applyFont="1" applyFill="1" applyBorder="1" applyAlignment="1">
      <alignment horizontal="center"/>
    </xf>
    <xf numFmtId="0" fontId="9" fillId="2" borderId="16" xfId="1" applyFont="1" applyFill="1" applyBorder="1" applyAlignment="1">
      <alignment horizontal="center"/>
    </xf>
    <xf numFmtId="0" fontId="9" fillId="2" borderId="17" xfId="1" applyFont="1" applyFill="1" applyBorder="1" applyAlignment="1">
      <alignment horizontal="center"/>
    </xf>
    <xf numFmtId="0" fontId="9" fillId="2" borderId="18" xfId="1" applyFont="1" applyFill="1" applyBorder="1" applyAlignment="1">
      <alignment horizontal="center"/>
    </xf>
    <xf numFmtId="0" fontId="8" fillId="2" borderId="19" xfId="1" applyFont="1" applyFill="1" applyBorder="1" applyAlignment="1">
      <alignment horizontal="center"/>
    </xf>
    <xf numFmtId="0" fontId="10" fillId="3" borderId="20" xfId="1" applyFont="1" applyFill="1" applyBorder="1" applyAlignment="1" applyProtection="1">
      <alignment horizontal="center"/>
      <protection locked="0"/>
    </xf>
    <xf numFmtId="168" fontId="8" fillId="2" borderId="17" xfId="1" applyNumberFormat="1" applyFont="1" applyFill="1" applyBorder="1" applyAlignment="1">
      <alignment horizontal="center"/>
    </xf>
    <xf numFmtId="0" fontId="10" fillId="3" borderId="21" xfId="1" applyFont="1" applyFill="1" applyBorder="1" applyAlignment="1" applyProtection="1">
      <alignment horizontal="center"/>
      <protection locked="0"/>
    </xf>
    <xf numFmtId="0" fontId="8" fillId="2" borderId="15" xfId="1" applyFont="1" applyFill="1" applyBorder="1" applyAlignment="1">
      <alignment horizontal="center"/>
    </xf>
    <xf numFmtId="0" fontId="10" fillId="3" borderId="14" xfId="1" applyFont="1" applyFill="1" applyBorder="1" applyAlignment="1" applyProtection="1">
      <alignment horizontal="center"/>
      <protection locked="0"/>
    </xf>
    <xf numFmtId="168" fontId="8" fillId="2" borderId="22" xfId="1" applyNumberFormat="1" applyFont="1" applyFill="1" applyBorder="1" applyAlignment="1">
      <alignment horizontal="center"/>
    </xf>
    <xf numFmtId="0" fontId="8" fillId="2" borderId="23" xfId="1" applyFont="1" applyFill="1" applyBorder="1" applyAlignment="1">
      <alignment horizontal="center"/>
    </xf>
    <xf numFmtId="0" fontId="10" fillId="3" borderId="24" xfId="1" applyFont="1" applyFill="1" applyBorder="1" applyAlignment="1" applyProtection="1">
      <alignment horizontal="center"/>
      <protection locked="0"/>
    </xf>
    <xf numFmtId="168" fontId="8" fillId="2" borderId="25" xfId="1" applyNumberFormat="1" applyFont="1" applyFill="1" applyBorder="1" applyAlignment="1">
      <alignment horizontal="center"/>
    </xf>
    <xf numFmtId="0" fontId="10" fillId="3" borderId="7" xfId="1" applyFont="1" applyFill="1" applyBorder="1" applyAlignment="1" applyProtection="1">
      <alignment horizontal="center"/>
      <protection locked="0"/>
    </xf>
    <xf numFmtId="0" fontId="8" fillId="2" borderId="15" xfId="1" applyFont="1" applyFill="1" applyBorder="1" applyAlignment="1">
      <alignment horizontal="right"/>
    </xf>
    <xf numFmtId="1" fontId="9" fillId="6" borderId="26" xfId="1" applyNumberFormat="1" applyFont="1" applyFill="1" applyBorder="1" applyAlignment="1">
      <alignment horizontal="center"/>
    </xf>
    <xf numFmtId="168" fontId="9" fillId="6" borderId="27" xfId="1" applyNumberFormat="1" applyFont="1" applyFill="1" applyBorder="1" applyAlignment="1">
      <alignment horizontal="center"/>
    </xf>
    <xf numFmtId="1" fontId="9" fillId="6" borderId="28" xfId="1" applyNumberFormat="1" applyFont="1" applyFill="1" applyBorder="1" applyAlignment="1">
      <alignment horizontal="center"/>
    </xf>
    <xf numFmtId="0" fontId="8" fillId="2" borderId="29" xfId="1" applyFont="1" applyFill="1" applyBorder="1" applyAlignment="1">
      <alignment horizontal="right"/>
    </xf>
    <xf numFmtId="0" fontId="10" fillId="3" borderId="30" xfId="1" applyFont="1" applyFill="1" applyBorder="1" applyAlignment="1" applyProtection="1">
      <alignment horizontal="center"/>
      <protection locked="0"/>
    </xf>
    <xf numFmtId="0" fontId="8" fillId="2" borderId="31" xfId="1" applyFont="1" applyFill="1" applyBorder="1" applyAlignment="1">
      <alignment horizontal="right"/>
    </xf>
    <xf numFmtId="2" fontId="8" fillId="6" borderId="32" xfId="1" applyNumberFormat="1" applyFont="1" applyFill="1" applyBorder="1" applyAlignment="1">
      <alignment horizontal="center"/>
    </xf>
    <xf numFmtId="0" fontId="8" fillId="2" borderId="0" xfId="1" applyFont="1" applyFill="1" applyAlignment="1">
      <alignment horizontal="center"/>
    </xf>
    <xf numFmtId="2" fontId="8" fillId="7" borderId="32" xfId="1" applyNumberFormat="1" applyFont="1" applyFill="1" applyBorder="1" applyAlignment="1">
      <alignment horizontal="center"/>
    </xf>
    <xf numFmtId="2" fontId="8" fillId="2" borderId="0" xfId="1" applyNumberFormat="1" applyFont="1" applyFill="1" applyAlignment="1">
      <alignment horizontal="center"/>
    </xf>
    <xf numFmtId="2" fontId="8" fillId="6" borderId="33" xfId="1" applyNumberFormat="1" applyFont="1" applyFill="1" applyBorder="1" applyAlignment="1">
      <alignment horizontal="center"/>
    </xf>
    <xf numFmtId="0" fontId="10" fillId="3" borderId="32" xfId="1" applyFont="1" applyFill="1" applyBorder="1" applyAlignment="1" applyProtection="1">
      <alignment horizontal="center"/>
      <protection locked="0"/>
    </xf>
    <xf numFmtId="1" fontId="8" fillId="2" borderId="0" xfId="1" applyNumberFormat="1" applyFont="1" applyFill="1" applyAlignment="1">
      <alignment horizontal="center"/>
    </xf>
    <xf numFmtId="0" fontId="8" fillId="2" borderId="34" xfId="1" applyFont="1" applyFill="1" applyBorder="1" applyAlignment="1">
      <alignment horizontal="right"/>
    </xf>
    <xf numFmtId="2" fontId="8" fillId="6" borderId="35" xfId="1" applyNumberFormat="1" applyFont="1" applyFill="1" applyBorder="1" applyAlignment="1">
      <alignment horizontal="center"/>
    </xf>
    <xf numFmtId="168" fontId="8" fillId="2" borderId="0" xfId="1" applyNumberFormat="1" applyFont="1" applyFill="1" applyAlignment="1">
      <alignment horizontal="center"/>
    </xf>
    <xf numFmtId="0" fontId="8" fillId="2" borderId="24" xfId="1" applyFont="1" applyFill="1" applyBorder="1" applyAlignment="1">
      <alignment horizontal="right"/>
    </xf>
    <xf numFmtId="168" fontId="9" fillId="7" borderId="30" xfId="1" applyNumberFormat="1" applyFont="1" applyFill="1" applyBorder="1" applyAlignment="1">
      <alignment horizontal="center"/>
    </xf>
    <xf numFmtId="10" fontId="8" fillId="6" borderId="32" xfId="1" applyNumberFormat="1" applyFont="1" applyFill="1" applyBorder="1" applyAlignment="1">
      <alignment horizontal="center"/>
    </xf>
    <xf numFmtId="0" fontId="8" fillId="7" borderId="33" xfId="1" applyFont="1" applyFill="1" applyBorder="1" applyAlignment="1">
      <alignment horizontal="center"/>
    </xf>
    <xf numFmtId="0" fontId="9" fillId="2" borderId="0" xfId="1" applyFont="1" applyFill="1" applyAlignment="1">
      <alignment horizontal="left"/>
    </xf>
    <xf numFmtId="169" fontId="11" fillId="3" borderId="0" xfId="1" applyNumberFormat="1" applyFont="1" applyFill="1" applyAlignment="1" applyProtection="1">
      <alignment horizontal="center"/>
      <protection locked="0"/>
    </xf>
    <xf numFmtId="170" fontId="11" fillId="3" borderId="0" xfId="1" applyNumberFormat="1" applyFont="1" applyFill="1" applyAlignment="1" applyProtection="1">
      <alignment horizontal="center"/>
      <protection locked="0"/>
    </xf>
    <xf numFmtId="2" fontId="9" fillId="2" borderId="36" xfId="1" applyNumberFormat="1" applyFont="1" applyFill="1" applyBorder="1" applyAlignment="1">
      <alignment horizontal="center"/>
    </xf>
    <xf numFmtId="0" fontId="9" fillId="2" borderId="36" xfId="1" applyFont="1" applyFill="1" applyBorder="1" applyAlignment="1">
      <alignment horizontal="center"/>
    </xf>
    <xf numFmtId="0" fontId="8" fillId="2" borderId="36" xfId="1" applyFont="1" applyFill="1" applyBorder="1" applyAlignment="1">
      <alignment horizontal="center"/>
    </xf>
    <xf numFmtId="0" fontId="10" fillId="3" borderId="12" xfId="1" applyFont="1" applyFill="1" applyBorder="1" applyAlignment="1" applyProtection="1">
      <alignment horizontal="center"/>
      <protection locked="0"/>
    </xf>
    <xf numFmtId="2" fontId="8" fillId="2" borderId="12" xfId="1" applyNumberFormat="1" applyFont="1" applyFill="1" applyBorder="1" applyAlignment="1">
      <alignment horizontal="center"/>
    </xf>
    <xf numFmtId="10" fontId="8" fillId="2" borderId="36" xfId="1" applyNumberFormat="1" applyFont="1" applyFill="1" applyBorder="1" applyAlignment="1">
      <alignment horizontal="center" vertical="center"/>
    </xf>
    <xf numFmtId="0" fontId="8" fillId="2" borderId="37" xfId="1" applyFont="1" applyFill="1" applyBorder="1" applyAlignment="1">
      <alignment horizontal="center"/>
    </xf>
    <xf numFmtId="2" fontId="8" fillId="2" borderId="14" xfId="1" applyNumberFormat="1" applyFont="1" applyFill="1" applyBorder="1" applyAlignment="1">
      <alignment horizontal="center"/>
    </xf>
    <xf numFmtId="10" fontId="8" fillId="2" borderId="37" xfId="1" applyNumberFormat="1" applyFont="1" applyFill="1" applyBorder="1" applyAlignment="1">
      <alignment horizontal="center" vertical="center"/>
    </xf>
    <xf numFmtId="0" fontId="8" fillId="2" borderId="38" xfId="1" applyFont="1" applyFill="1" applyBorder="1" applyAlignment="1">
      <alignment horizontal="center"/>
    </xf>
    <xf numFmtId="0" fontId="10" fillId="3" borderId="39" xfId="1" applyFont="1" applyFill="1" applyBorder="1" applyAlignment="1" applyProtection="1">
      <alignment horizontal="center"/>
      <protection locked="0"/>
    </xf>
    <xf numFmtId="2" fontId="8" fillId="2" borderId="39" xfId="1" applyNumberFormat="1" applyFont="1" applyFill="1" applyBorder="1" applyAlignment="1">
      <alignment horizontal="center"/>
    </xf>
    <xf numFmtId="10" fontId="8" fillId="2" borderId="38" xfId="1" applyNumberFormat="1" applyFont="1" applyFill="1" applyBorder="1" applyAlignment="1">
      <alignment horizontal="center" vertical="center"/>
    </xf>
    <xf numFmtId="0" fontId="8" fillId="2" borderId="39" xfId="1" applyFont="1" applyFill="1" applyBorder="1" applyAlignment="1">
      <alignment horizontal="right"/>
    </xf>
    <xf numFmtId="0" fontId="11" fillId="2" borderId="40" xfId="1" applyFont="1" applyFill="1" applyBorder="1" applyAlignment="1">
      <alignment horizontal="center"/>
    </xf>
    <xf numFmtId="0" fontId="8" fillId="2" borderId="41" xfId="1" applyFont="1" applyFill="1" applyBorder="1" applyAlignment="1">
      <alignment horizontal="right"/>
    </xf>
    <xf numFmtId="10" fontId="11" fillId="7" borderId="23" xfId="1" applyNumberFormat="1" applyFont="1" applyFill="1" applyBorder="1" applyAlignment="1">
      <alignment horizontal="center"/>
    </xf>
    <xf numFmtId="0" fontId="8" fillId="2" borderId="32" xfId="1" applyFont="1" applyFill="1" applyBorder="1" applyAlignment="1">
      <alignment horizontal="right"/>
    </xf>
    <xf numFmtId="10" fontId="11" fillId="6" borderId="42" xfId="1" applyNumberFormat="1" applyFont="1" applyFill="1" applyBorder="1" applyAlignment="1">
      <alignment horizontal="center"/>
    </xf>
    <xf numFmtId="0" fontId="8" fillId="2" borderId="33" xfId="1" applyFont="1" applyFill="1" applyBorder="1" applyAlignment="1">
      <alignment horizontal="right"/>
    </xf>
    <xf numFmtId="0" fontId="11" fillId="7" borderId="43" xfId="1" applyFont="1" applyFill="1" applyBorder="1" applyAlignment="1">
      <alignment horizontal="center"/>
    </xf>
    <xf numFmtId="165" fontId="11" fillId="2" borderId="0" xfId="1" applyNumberFormat="1" applyFont="1" applyFill="1" applyAlignment="1">
      <alignment horizontal="center"/>
    </xf>
    <xf numFmtId="0" fontId="14" fillId="2" borderId="9" xfId="1" applyFont="1" applyFill="1" applyBorder="1" applyAlignment="1">
      <alignment horizontal="right" vertical="center" wrapText="1"/>
    </xf>
    <xf numFmtId="0" fontId="8" fillId="2" borderId="9" xfId="1" applyFont="1" applyFill="1" applyBorder="1"/>
    <xf numFmtId="0" fontId="8" fillId="2" borderId="7" xfId="1" applyFont="1" applyFill="1" applyBorder="1" applyProtection="1">
      <protection locked="0"/>
    </xf>
    <xf numFmtId="0" fontId="8" fillId="2" borderId="0" xfId="1" applyFont="1" applyFill="1" applyProtection="1">
      <protection locked="0"/>
    </xf>
    <xf numFmtId="0" fontId="8" fillId="2" borderId="7" xfId="1" applyFont="1" applyFill="1" applyBorder="1"/>
    <xf numFmtId="0" fontId="9" fillId="2" borderId="11" xfId="1" applyFont="1" applyFill="1" applyBorder="1" applyProtection="1">
      <protection locked="0"/>
    </xf>
    <xf numFmtId="0" fontId="9" fillId="2" borderId="0" xfId="1" applyFont="1" applyFill="1" applyProtection="1">
      <protection locked="0"/>
    </xf>
    <xf numFmtId="0" fontId="8" fillId="2" borderId="11" xfId="1" applyFont="1" applyFill="1" applyBorder="1" applyProtection="1">
      <protection locked="0"/>
    </xf>
    <xf numFmtId="0" fontId="8" fillId="2" borderId="11" xfId="1" applyFont="1" applyFill="1" applyBorder="1"/>
    <xf numFmtId="0" fontId="1" fillId="2" borderId="0" xfId="2" applyFont="1" applyFill="1"/>
    <xf numFmtId="0" fontId="2" fillId="2" borderId="0" xfId="2" applyFont="1" applyFill="1"/>
    <xf numFmtId="0" fontId="2" fillId="2" borderId="0" xfId="2" applyFont="1" applyFill="1" applyAlignment="1">
      <alignment horizontal="right"/>
    </xf>
    <xf numFmtId="0" fontId="4" fillId="2" borderId="0" xfId="2" applyFont="1" applyFill="1"/>
    <xf numFmtId="0" fontId="4" fillId="2" borderId="0" xfId="2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5" fillId="2" borderId="0" xfId="2" applyFont="1" applyFill="1" applyAlignment="1">
      <alignment horizontal="center"/>
    </xf>
    <xf numFmtId="0" fontId="6" fillId="2" borderId="0" xfId="2" applyFont="1" applyFill="1"/>
    <xf numFmtId="0" fontId="5" fillId="2" borderId="0" xfId="2" applyFont="1" applyFill="1"/>
    <xf numFmtId="0" fontId="19" fillId="2" borderId="0" xfId="2" applyFont="1" applyFill="1"/>
    <xf numFmtId="2" fontId="5" fillId="2" borderId="0" xfId="2" applyNumberFormat="1" applyFont="1" applyFill="1" applyAlignment="1">
      <alignment horizontal="center"/>
    </xf>
    <xf numFmtId="164" fontId="5" fillId="2" borderId="0" xfId="2" applyNumberFormat="1" applyFont="1" applyFill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5" fillId="2" borderId="2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7" fillId="3" borderId="3" xfId="2" applyFont="1" applyFill="1" applyBorder="1" applyAlignment="1" applyProtection="1">
      <alignment horizontal="center"/>
      <protection locked="0"/>
    </xf>
    <xf numFmtId="2" fontId="7" fillId="3" borderId="3" xfId="2" applyNumberFormat="1" applyFont="1" applyFill="1" applyBorder="1" applyAlignment="1" applyProtection="1">
      <alignment horizontal="center"/>
      <protection locked="0"/>
    </xf>
    <xf numFmtId="2" fontId="7" fillId="3" borderId="4" xfId="2" applyNumberFormat="1" applyFont="1" applyFill="1" applyBorder="1" applyAlignment="1" applyProtection="1">
      <alignment horizontal="center"/>
      <protection locked="0"/>
    </xf>
    <xf numFmtId="0" fontId="7" fillId="3" borderId="5" xfId="2" applyFont="1" applyFill="1" applyBorder="1" applyAlignment="1" applyProtection="1">
      <alignment horizontal="center"/>
      <protection locked="0"/>
    </xf>
    <xf numFmtId="2" fontId="7" fillId="3" borderId="5" xfId="2" applyNumberFormat="1" applyFont="1" applyFill="1" applyBorder="1" applyAlignment="1" applyProtection="1">
      <alignment horizontal="center"/>
      <protection locked="0"/>
    </xf>
    <xf numFmtId="0" fontId="6" fillId="2" borderId="4" xfId="2" applyFont="1" applyFill="1" applyBorder="1"/>
    <xf numFmtId="1" fontId="5" fillId="4" borderId="2" xfId="2" applyNumberFormat="1" applyFont="1" applyFill="1" applyBorder="1" applyAlignment="1">
      <alignment horizontal="center"/>
    </xf>
    <xf numFmtId="1" fontId="5" fillId="4" borderId="1" xfId="2" applyNumberFormat="1" applyFont="1" applyFill="1" applyBorder="1" applyAlignment="1">
      <alignment horizontal="center"/>
    </xf>
    <xf numFmtId="2" fontId="5" fillId="4" borderId="1" xfId="2" applyNumberFormat="1" applyFont="1" applyFill="1" applyBorder="1" applyAlignment="1">
      <alignment horizontal="center"/>
    </xf>
    <xf numFmtId="0" fontId="6" fillId="2" borderId="3" xfId="2" applyFont="1" applyFill="1" applyBorder="1"/>
    <xf numFmtId="10" fontId="5" fillId="5" borderId="1" xfId="2" applyNumberFormat="1" applyFont="1" applyFill="1" applyBorder="1" applyAlignment="1">
      <alignment horizontal="center"/>
    </xf>
    <xf numFmtId="165" fontId="5" fillId="2" borderId="0" xfId="2" applyNumberFormat="1" applyFont="1" applyFill="1" applyAlignment="1">
      <alignment horizontal="center"/>
    </xf>
    <xf numFmtId="0" fontId="6" fillId="2" borderId="6" xfId="2" applyFont="1" applyFill="1" applyBorder="1"/>
    <xf numFmtId="0" fontId="6" fillId="2" borderId="5" xfId="2" applyFont="1" applyFill="1" applyBorder="1"/>
    <xf numFmtId="0" fontId="5" fillId="4" borderId="1" xfId="2" applyFont="1" applyFill="1" applyBorder="1" applyAlignment="1">
      <alignment horizontal="center"/>
    </xf>
    <xf numFmtId="0" fontId="5" fillId="2" borderId="7" xfId="2" applyFont="1" applyFill="1" applyBorder="1" applyAlignment="1">
      <alignment horizontal="center"/>
    </xf>
    <xf numFmtId="0" fontId="6" fillId="2" borderId="7" xfId="2" applyFont="1" applyFill="1" applyBorder="1"/>
    <xf numFmtId="0" fontId="6" fillId="2" borderId="8" xfId="2" applyFont="1" applyFill="1" applyBorder="1"/>
    <xf numFmtId="0" fontId="6" fillId="2" borderId="0" xfId="2" applyFont="1" applyFill="1" applyAlignment="1" applyProtection="1">
      <alignment horizontal="left"/>
      <protection locked="0"/>
    </xf>
    <xf numFmtId="0" fontId="6" fillId="2" borderId="0" xfId="2" applyFont="1" applyFill="1" applyProtection="1">
      <protection locked="0"/>
    </xf>
    <xf numFmtId="0" fontId="2" fillId="2" borderId="9" xfId="2" applyFont="1" applyFill="1" applyBorder="1"/>
    <xf numFmtId="0" fontId="2" fillId="2" borderId="0" xfId="2" applyFont="1" applyFill="1" applyAlignment="1">
      <alignment horizontal="center"/>
    </xf>
    <xf numFmtId="10" fontId="2" fillId="2" borderId="9" xfId="2" applyNumberFormat="1" applyFont="1" applyFill="1" applyBorder="1"/>
    <xf numFmtId="0" fontId="18" fillId="2" borderId="0" xfId="2" applyFill="1"/>
    <xf numFmtId="0" fontId="1" fillId="2" borderId="10" xfId="2" applyFont="1" applyFill="1" applyBorder="1" applyAlignment="1">
      <alignment horizontal="center"/>
    </xf>
    <xf numFmtId="0" fontId="2" fillId="2" borderId="10" xfId="2" applyFont="1" applyFill="1" applyBorder="1" applyAlignment="1">
      <alignment horizontal="center"/>
    </xf>
    <xf numFmtId="0" fontId="1" fillId="2" borderId="0" xfId="2" applyFont="1" applyFill="1" applyAlignment="1">
      <alignment horizontal="right"/>
    </xf>
    <xf numFmtId="0" fontId="2" fillId="2" borderId="7" xfId="2" applyFont="1" applyFill="1" applyBorder="1"/>
    <xf numFmtId="0" fontId="1" fillId="2" borderId="11" xfId="2" applyFont="1" applyFill="1" applyBorder="1"/>
    <xf numFmtId="0" fontId="2" fillId="2" borderId="11" xfId="2" applyFont="1" applyFill="1" applyBorder="1"/>
    <xf numFmtId="22" fontId="6" fillId="2" borderId="0" xfId="2" applyNumberFormat="1" applyFont="1" applyFill="1"/>
    <xf numFmtId="14" fontId="10" fillId="3" borderId="0" xfId="1" applyNumberFormat="1" applyFont="1" applyFill="1" applyAlignment="1" applyProtection="1">
      <alignment horizontal="left"/>
      <protection locked="0"/>
    </xf>
    <xf numFmtId="0" fontId="3" fillId="2" borderId="0" xfId="2" applyFont="1" applyFill="1" applyAlignment="1">
      <alignment horizontal="center"/>
    </xf>
    <xf numFmtId="0" fontId="1" fillId="2" borderId="10" xfId="2" applyFont="1" applyFill="1" applyBorder="1" applyAlignment="1">
      <alignment horizontal="center"/>
    </xf>
    <xf numFmtId="0" fontId="9" fillId="2" borderId="0" xfId="1" applyFont="1" applyFill="1" applyAlignment="1">
      <alignment horizontal="center"/>
    </xf>
    <xf numFmtId="0" fontId="9" fillId="2" borderId="10" xfId="1" applyFont="1" applyFill="1" applyBorder="1" applyAlignment="1">
      <alignment horizontal="center"/>
    </xf>
    <xf numFmtId="0" fontId="14" fillId="2" borderId="12" xfId="1" applyFont="1" applyFill="1" applyBorder="1" applyAlignment="1">
      <alignment horizontal="left" vertical="center" wrapText="1"/>
    </xf>
    <xf numFmtId="0" fontId="14" fillId="2" borderId="10" xfId="1" applyFont="1" applyFill="1" applyBorder="1" applyAlignment="1">
      <alignment horizontal="left" vertical="center" wrapText="1"/>
    </xf>
    <xf numFmtId="0" fontId="14" fillId="2" borderId="39" xfId="1" applyFont="1" applyFill="1" applyBorder="1" applyAlignment="1">
      <alignment horizontal="left" vertical="center" wrapText="1"/>
    </xf>
    <xf numFmtId="0" fontId="14" fillId="2" borderId="9" xfId="1" applyFont="1" applyFill="1" applyBorder="1" applyAlignment="1">
      <alignment horizontal="left" vertical="center" wrapText="1"/>
    </xf>
    <xf numFmtId="0" fontId="9" fillId="2" borderId="10" xfId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2" fontId="10" fillId="3" borderId="12" xfId="1" applyNumberFormat="1" applyFont="1" applyFill="1" applyBorder="1" applyAlignment="1" applyProtection="1">
      <alignment horizontal="center" vertical="center"/>
      <protection locked="0"/>
    </xf>
    <xf numFmtId="2" fontId="10" fillId="3" borderId="14" xfId="1" applyNumberFormat="1" applyFont="1" applyFill="1" applyBorder="1" applyAlignment="1" applyProtection="1">
      <alignment horizontal="center" vertical="center"/>
      <protection locked="0"/>
    </xf>
    <xf numFmtId="2" fontId="10" fillId="3" borderId="39" xfId="1" applyNumberFormat="1" applyFont="1" applyFill="1" applyBorder="1" applyAlignment="1" applyProtection="1">
      <alignment horizontal="center" vertical="center"/>
      <protection locked="0"/>
    </xf>
    <xf numFmtId="2" fontId="10" fillId="3" borderId="36" xfId="1" applyNumberFormat="1" applyFont="1" applyFill="1" applyBorder="1" applyAlignment="1" applyProtection="1">
      <alignment horizontal="center" vertical="center"/>
      <protection locked="0"/>
    </xf>
    <xf numFmtId="2" fontId="10" fillId="3" borderId="37" xfId="1" applyNumberFormat="1" applyFont="1" applyFill="1" applyBorder="1" applyAlignment="1" applyProtection="1">
      <alignment horizontal="center" vertical="center"/>
      <protection locked="0"/>
    </xf>
    <xf numFmtId="2" fontId="10" fillId="3" borderId="38" xfId="1" applyNumberFormat="1" applyFont="1" applyFill="1" applyBorder="1" applyAlignment="1" applyProtection="1">
      <alignment horizontal="center" vertical="center"/>
      <protection locked="0"/>
    </xf>
    <xf numFmtId="0" fontId="9" fillId="2" borderId="39" xfId="1" applyFont="1" applyFill="1" applyBorder="1" applyAlignment="1">
      <alignment horizontal="center" vertical="center"/>
    </xf>
    <xf numFmtId="0" fontId="14" fillId="2" borderId="13" xfId="1" applyFont="1" applyFill="1" applyBorder="1" applyAlignment="1">
      <alignment horizontal="left" vertical="center" wrapText="1"/>
    </xf>
    <xf numFmtId="0" fontId="14" fillId="2" borderId="40" xfId="1" applyFont="1" applyFill="1" applyBorder="1" applyAlignment="1">
      <alignment horizontal="left" vertical="center" wrapText="1"/>
    </xf>
    <xf numFmtId="0" fontId="10" fillId="3" borderId="0" xfId="1" applyFont="1" applyFill="1" applyAlignment="1" applyProtection="1">
      <alignment horizontal="left"/>
      <protection locked="0"/>
    </xf>
    <xf numFmtId="0" fontId="14" fillId="2" borderId="44" xfId="1" applyFont="1" applyFill="1" applyBorder="1" applyAlignment="1">
      <alignment horizontal="left" vertical="center" wrapText="1"/>
    </xf>
    <xf numFmtId="0" fontId="14" fillId="2" borderId="45" xfId="1" applyFont="1" applyFill="1" applyBorder="1" applyAlignment="1">
      <alignment horizontal="left" vertical="center" wrapText="1"/>
    </xf>
    <xf numFmtId="0" fontId="14" fillId="2" borderId="46" xfId="1" applyFont="1" applyFill="1" applyBorder="1" applyAlignment="1">
      <alignment horizontal="left" vertical="center" wrapText="1"/>
    </xf>
    <xf numFmtId="0" fontId="9" fillId="2" borderId="29" xfId="1" applyFont="1" applyFill="1" applyBorder="1" applyAlignment="1">
      <alignment horizontal="center"/>
    </xf>
    <xf numFmtId="0" fontId="9" fillId="2" borderId="47" xfId="1" applyFont="1" applyFill="1" applyBorder="1" applyAlignment="1">
      <alignment horizontal="center"/>
    </xf>
    <xf numFmtId="0" fontId="9" fillId="2" borderId="48" xfId="1" applyFont="1" applyFill="1" applyBorder="1" applyAlignment="1">
      <alignment horizontal="center"/>
    </xf>
    <xf numFmtId="0" fontId="11" fillId="3" borderId="0" xfId="1" applyFont="1" applyFill="1" applyAlignment="1" applyProtection="1">
      <alignment horizontal="left"/>
      <protection locked="0"/>
    </xf>
    <xf numFmtId="0" fontId="15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center" vertical="center"/>
    </xf>
    <xf numFmtId="0" fontId="14" fillId="2" borderId="44" xfId="1" applyFont="1" applyFill="1" applyBorder="1" applyAlignment="1">
      <alignment horizontal="center"/>
    </xf>
    <xf numFmtId="0" fontId="14" fillId="2" borderId="45" xfId="1" applyFont="1" applyFill="1" applyBorder="1" applyAlignment="1">
      <alignment horizontal="center"/>
    </xf>
    <xf numFmtId="0" fontId="14" fillId="2" borderId="46" xfId="1" applyFont="1" applyFill="1" applyBorder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2"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C10" workbookViewId="0">
      <selection activeCell="D58" sqref="D58"/>
    </sheetView>
  </sheetViews>
  <sheetFormatPr defaultRowHeight="13.5" x14ac:dyDescent="0.25"/>
  <cols>
    <col min="1" max="1" width="27.5703125" style="98" customWidth="1"/>
    <col min="2" max="2" width="20.42578125" style="98" customWidth="1"/>
    <col min="3" max="3" width="31.85546875" style="98" customWidth="1"/>
    <col min="4" max="4" width="25.85546875" style="98" customWidth="1"/>
    <col min="5" max="5" width="25.7109375" style="98" customWidth="1"/>
    <col min="6" max="6" width="23.140625" style="98" customWidth="1"/>
    <col min="7" max="7" width="28.42578125" style="98" customWidth="1"/>
    <col min="8" max="8" width="21.5703125" style="98" customWidth="1"/>
    <col min="9" max="9" width="9.140625" style="98" customWidth="1"/>
    <col min="10" max="16384" width="9.140625" style="135"/>
  </cols>
  <sheetData>
    <row r="14" spans="1:6" ht="15" customHeight="1" x14ac:dyDescent="0.3">
      <c r="A14" s="97"/>
      <c r="C14" s="99"/>
      <c r="F14" s="99"/>
    </row>
    <row r="15" spans="1:6" ht="18.75" customHeight="1" x14ac:dyDescent="0.3">
      <c r="A15" s="144" t="s">
        <v>0</v>
      </c>
      <c r="B15" s="144"/>
      <c r="C15" s="144"/>
      <c r="D15" s="144"/>
      <c r="E15" s="144"/>
    </row>
    <row r="16" spans="1:6" ht="16.5" customHeight="1" x14ac:dyDescent="0.3">
      <c r="A16" s="100" t="s">
        <v>1</v>
      </c>
      <c r="B16" s="101" t="s">
        <v>2</v>
      </c>
    </row>
    <row r="17" spans="1:5" ht="16.5" customHeight="1" x14ac:dyDescent="0.3">
      <c r="A17" s="102" t="s">
        <v>3</v>
      </c>
      <c r="B17" s="102" t="s">
        <v>97</v>
      </c>
      <c r="D17" s="103"/>
      <c r="E17" s="104"/>
    </row>
    <row r="18" spans="1:5" ht="16.5" customHeight="1" x14ac:dyDescent="0.3">
      <c r="A18" s="105" t="s">
        <v>4</v>
      </c>
      <c r="B18" s="106" t="s">
        <v>100</v>
      </c>
      <c r="C18" s="104"/>
      <c r="D18" s="104"/>
      <c r="E18" s="104"/>
    </row>
    <row r="19" spans="1:5" ht="16.5" customHeight="1" x14ac:dyDescent="0.3">
      <c r="A19" s="105" t="s">
        <v>5</v>
      </c>
      <c r="B19" s="107">
        <v>99.7</v>
      </c>
      <c r="C19" s="104"/>
      <c r="D19" s="104"/>
      <c r="E19" s="104"/>
    </row>
    <row r="20" spans="1:5" ht="16.5" customHeight="1" x14ac:dyDescent="0.3">
      <c r="A20" s="102" t="s">
        <v>6</v>
      </c>
      <c r="B20" s="107">
        <v>19.52</v>
      </c>
      <c r="C20" s="104"/>
      <c r="D20" s="104"/>
      <c r="E20" s="104"/>
    </row>
    <row r="21" spans="1:5" ht="16.5" customHeight="1" x14ac:dyDescent="0.3">
      <c r="A21" s="102" t="s">
        <v>8</v>
      </c>
      <c r="B21" s="108">
        <f>B20/50*10/100</f>
        <v>3.9039999999999998E-2</v>
      </c>
      <c r="C21" s="104"/>
      <c r="D21" s="104"/>
      <c r="E21" s="104"/>
    </row>
    <row r="22" spans="1:5" ht="15.75" customHeight="1" x14ac:dyDescent="0.25">
      <c r="A22" s="104"/>
      <c r="B22" s="142">
        <v>43045.351087962961</v>
      </c>
      <c r="C22" s="104"/>
      <c r="D22" s="104"/>
      <c r="E22" s="104"/>
    </row>
    <row r="23" spans="1:5" ht="16.5" customHeight="1" x14ac:dyDescent="0.3">
      <c r="A23" s="109" t="s">
        <v>9</v>
      </c>
      <c r="B23" s="110" t="s">
        <v>10</v>
      </c>
      <c r="C23" s="109" t="s">
        <v>11</v>
      </c>
      <c r="D23" s="109" t="s">
        <v>12</v>
      </c>
      <c r="E23" s="109" t="s">
        <v>13</v>
      </c>
    </row>
    <row r="24" spans="1:5" ht="16.5" customHeight="1" x14ac:dyDescent="0.3">
      <c r="A24" s="111">
        <v>1</v>
      </c>
      <c r="B24" s="112">
        <v>77396824</v>
      </c>
      <c r="C24" s="112">
        <v>4179.34</v>
      </c>
      <c r="D24" s="113">
        <v>1</v>
      </c>
      <c r="E24" s="114">
        <v>4.49</v>
      </c>
    </row>
    <row r="25" spans="1:5" ht="16.5" customHeight="1" x14ac:dyDescent="0.3">
      <c r="A25" s="111">
        <v>2</v>
      </c>
      <c r="B25" s="112">
        <v>77349370</v>
      </c>
      <c r="C25" s="112">
        <v>4188.18</v>
      </c>
      <c r="D25" s="113">
        <v>1</v>
      </c>
      <c r="E25" s="113">
        <v>4.5</v>
      </c>
    </row>
    <row r="26" spans="1:5" ht="16.5" customHeight="1" x14ac:dyDescent="0.3">
      <c r="A26" s="111">
        <v>3</v>
      </c>
      <c r="B26" s="112">
        <v>77259179</v>
      </c>
      <c r="C26" s="112">
        <v>4198.55</v>
      </c>
      <c r="D26" s="113">
        <v>0.99</v>
      </c>
      <c r="E26" s="113">
        <v>4.5</v>
      </c>
    </row>
    <row r="27" spans="1:5" ht="16.5" customHeight="1" x14ac:dyDescent="0.3">
      <c r="A27" s="111">
        <v>4</v>
      </c>
      <c r="B27" s="112">
        <v>77253341</v>
      </c>
      <c r="C27" s="112">
        <v>4207.08</v>
      </c>
      <c r="D27" s="113">
        <v>1</v>
      </c>
      <c r="E27" s="113">
        <v>4.5</v>
      </c>
    </row>
    <row r="28" spans="1:5" ht="16.5" customHeight="1" x14ac:dyDescent="0.3">
      <c r="A28" s="111">
        <v>5</v>
      </c>
      <c r="B28" s="112">
        <v>77362245</v>
      </c>
      <c r="C28" s="112">
        <v>4216.6099999999997</v>
      </c>
      <c r="D28" s="113">
        <v>0.99</v>
      </c>
      <c r="E28" s="113">
        <v>4.5</v>
      </c>
    </row>
    <row r="29" spans="1:5" ht="16.5" customHeight="1" x14ac:dyDescent="0.3">
      <c r="A29" s="111">
        <v>6</v>
      </c>
      <c r="B29" s="115">
        <v>75941943</v>
      </c>
      <c r="C29" s="115">
        <v>4217.8</v>
      </c>
      <c r="D29" s="116">
        <v>1</v>
      </c>
      <c r="E29" s="116">
        <v>4.5</v>
      </c>
    </row>
    <row r="30" spans="1:5" ht="16.5" customHeight="1" x14ac:dyDescent="0.3">
      <c r="A30" s="117" t="s">
        <v>14</v>
      </c>
      <c r="B30" s="118">
        <f>AVERAGE(B24:B29)</f>
        <v>77093817</v>
      </c>
      <c r="C30" s="119">
        <f>AVERAGE(C24:C29)</f>
        <v>4201.26</v>
      </c>
      <c r="D30" s="120">
        <f>AVERAGE(D24:D29)</f>
        <v>0.9966666666666667</v>
      </c>
      <c r="E30" s="120">
        <f>AVERAGE(E24:E29)</f>
        <v>4.498333333333334</v>
      </c>
    </row>
    <row r="31" spans="1:5" ht="16.5" customHeight="1" x14ac:dyDescent="0.3">
      <c r="A31" s="121" t="s">
        <v>15</v>
      </c>
      <c r="B31" s="122">
        <f>(STDEV(B24:B29)/B30)</f>
        <v>7.3577297074771944E-3</v>
      </c>
      <c r="C31" s="123"/>
      <c r="D31" s="123"/>
      <c r="E31" s="124"/>
    </row>
    <row r="32" spans="1:5" s="98" customFormat="1" ht="16.5" customHeight="1" x14ac:dyDescent="0.3">
      <c r="A32" s="125" t="s">
        <v>16</v>
      </c>
      <c r="B32" s="126">
        <f>COUNT(B24:B29)</f>
        <v>6</v>
      </c>
      <c r="C32" s="127"/>
      <c r="D32" s="128"/>
      <c r="E32" s="129"/>
    </row>
    <row r="33" spans="1:5" s="98" customFormat="1" ht="15.75" customHeight="1" x14ac:dyDescent="0.25">
      <c r="A33" s="104"/>
      <c r="B33" s="104"/>
      <c r="C33" s="104"/>
      <c r="D33" s="104"/>
      <c r="E33" s="104"/>
    </row>
    <row r="34" spans="1:5" s="98" customFormat="1" ht="16.5" customHeight="1" x14ac:dyDescent="0.3">
      <c r="A34" s="105" t="s">
        <v>17</v>
      </c>
      <c r="B34" s="130" t="s">
        <v>18</v>
      </c>
      <c r="C34" s="131"/>
      <c r="D34" s="131"/>
      <c r="E34" s="131"/>
    </row>
    <row r="35" spans="1:5" ht="16.5" customHeight="1" x14ac:dyDescent="0.3">
      <c r="A35" s="105"/>
      <c r="B35" s="130" t="s">
        <v>19</v>
      </c>
      <c r="C35" s="131"/>
      <c r="D35" s="131"/>
      <c r="E35" s="131"/>
    </row>
    <row r="36" spans="1:5" ht="16.5" customHeight="1" x14ac:dyDescent="0.3">
      <c r="A36" s="105"/>
      <c r="B36" s="130" t="s">
        <v>20</v>
      </c>
      <c r="C36" s="131"/>
      <c r="D36" s="131"/>
      <c r="E36" s="131"/>
    </row>
    <row r="37" spans="1:5" ht="15.75" customHeight="1" x14ac:dyDescent="0.25">
      <c r="A37" s="104"/>
      <c r="B37" s="104"/>
      <c r="C37" s="104"/>
      <c r="D37" s="104"/>
      <c r="E37" s="104"/>
    </row>
    <row r="38" spans="1:5" ht="16.5" customHeight="1" x14ac:dyDescent="0.3">
      <c r="A38" s="100" t="s">
        <v>1</v>
      </c>
      <c r="B38" s="101" t="s">
        <v>21</v>
      </c>
    </row>
    <row r="39" spans="1:5" ht="16.5" customHeight="1" x14ac:dyDescent="0.3">
      <c r="A39" s="105" t="s">
        <v>4</v>
      </c>
      <c r="B39" s="102"/>
      <c r="C39" s="104"/>
      <c r="D39" s="104"/>
      <c r="E39" s="104"/>
    </row>
    <row r="40" spans="1:5" ht="16.5" customHeight="1" x14ac:dyDescent="0.3">
      <c r="A40" s="105" t="s">
        <v>5</v>
      </c>
      <c r="B40" s="107"/>
      <c r="C40" s="104"/>
      <c r="D40" s="104"/>
      <c r="E40" s="104"/>
    </row>
    <row r="41" spans="1:5" ht="16.5" customHeight="1" x14ac:dyDescent="0.3">
      <c r="A41" s="102" t="s">
        <v>6</v>
      </c>
      <c r="B41" s="107"/>
      <c r="C41" s="104"/>
      <c r="D41" s="104"/>
      <c r="E41" s="104"/>
    </row>
    <row r="42" spans="1:5" ht="16.5" customHeight="1" x14ac:dyDescent="0.3">
      <c r="A42" s="102" t="s">
        <v>8</v>
      </c>
      <c r="B42" s="108"/>
      <c r="C42" s="104"/>
      <c r="D42" s="104"/>
      <c r="E42" s="104"/>
    </row>
    <row r="43" spans="1:5" ht="15.75" customHeight="1" x14ac:dyDescent="0.25">
      <c r="A43" s="104"/>
      <c r="B43" s="104"/>
      <c r="C43" s="104"/>
      <c r="D43" s="104"/>
      <c r="E43" s="104"/>
    </row>
    <row r="44" spans="1:5" ht="16.5" customHeight="1" x14ac:dyDescent="0.3">
      <c r="A44" s="109" t="s">
        <v>9</v>
      </c>
      <c r="B44" s="110" t="s">
        <v>10</v>
      </c>
      <c r="C44" s="109" t="s">
        <v>11</v>
      </c>
      <c r="D44" s="109" t="s">
        <v>12</v>
      </c>
      <c r="E44" s="109" t="s">
        <v>13</v>
      </c>
    </row>
    <row r="45" spans="1:5" ht="16.5" customHeight="1" x14ac:dyDescent="0.3">
      <c r="A45" s="111">
        <v>1</v>
      </c>
      <c r="B45" s="112"/>
      <c r="C45" s="112"/>
      <c r="D45" s="113"/>
      <c r="E45" s="114"/>
    </row>
    <row r="46" spans="1:5" ht="16.5" customHeight="1" x14ac:dyDescent="0.3">
      <c r="A46" s="111">
        <v>2</v>
      </c>
      <c r="B46" s="112"/>
      <c r="C46" s="112"/>
      <c r="D46" s="113"/>
      <c r="E46" s="113"/>
    </row>
    <row r="47" spans="1:5" ht="16.5" customHeight="1" x14ac:dyDescent="0.3">
      <c r="A47" s="111">
        <v>3</v>
      </c>
      <c r="B47" s="112"/>
      <c r="C47" s="112"/>
      <c r="D47" s="113"/>
      <c r="E47" s="113"/>
    </row>
    <row r="48" spans="1:5" ht="16.5" customHeight="1" x14ac:dyDescent="0.3">
      <c r="A48" s="111">
        <v>4</v>
      </c>
      <c r="B48" s="112"/>
      <c r="C48" s="112"/>
      <c r="D48" s="113"/>
      <c r="E48" s="113"/>
    </row>
    <row r="49" spans="1:7" ht="16.5" customHeight="1" x14ac:dyDescent="0.3">
      <c r="A49" s="111">
        <v>5</v>
      </c>
      <c r="B49" s="112"/>
      <c r="C49" s="112"/>
      <c r="D49" s="113"/>
      <c r="E49" s="113"/>
    </row>
    <row r="50" spans="1:7" ht="16.5" customHeight="1" x14ac:dyDescent="0.3">
      <c r="A50" s="111">
        <v>6</v>
      </c>
      <c r="B50" s="115"/>
      <c r="C50" s="115"/>
      <c r="D50" s="116"/>
      <c r="E50" s="116"/>
    </row>
    <row r="51" spans="1:7" ht="16.5" customHeight="1" x14ac:dyDescent="0.3">
      <c r="A51" s="117" t="s">
        <v>14</v>
      </c>
      <c r="B51" s="118" t="e">
        <f>AVERAGE(B45:B50)</f>
        <v>#DIV/0!</v>
      </c>
      <c r="C51" s="119" t="e">
        <f>AVERAGE(C45:C50)</f>
        <v>#DIV/0!</v>
      </c>
      <c r="D51" s="120" t="e">
        <f>AVERAGE(D45:D50)</f>
        <v>#DIV/0!</v>
      </c>
      <c r="E51" s="120" t="e">
        <f>AVERAGE(E45:E50)</f>
        <v>#DIV/0!</v>
      </c>
    </row>
    <row r="52" spans="1:7" ht="16.5" customHeight="1" x14ac:dyDescent="0.3">
      <c r="A52" s="121" t="s">
        <v>15</v>
      </c>
      <c r="B52" s="122" t="e">
        <f>(STDEV(B45:B50)/B51)</f>
        <v>#DIV/0!</v>
      </c>
      <c r="C52" s="123"/>
      <c r="D52" s="123"/>
      <c r="E52" s="124"/>
    </row>
    <row r="53" spans="1:7" s="98" customFormat="1" ht="16.5" customHeight="1" x14ac:dyDescent="0.3">
      <c r="A53" s="125" t="s">
        <v>16</v>
      </c>
      <c r="B53" s="126">
        <f>COUNT(B45:B50)</f>
        <v>0</v>
      </c>
      <c r="C53" s="127"/>
      <c r="D53" s="128"/>
      <c r="E53" s="129"/>
    </row>
    <row r="54" spans="1:7" s="98" customFormat="1" ht="15.75" customHeight="1" x14ac:dyDescent="0.25">
      <c r="A54" s="104"/>
      <c r="B54" s="104"/>
      <c r="C54" s="104"/>
      <c r="D54" s="104"/>
      <c r="E54" s="104"/>
    </row>
    <row r="55" spans="1:7" s="98" customFormat="1" ht="16.5" customHeight="1" x14ac:dyDescent="0.3">
      <c r="A55" s="105" t="s">
        <v>17</v>
      </c>
      <c r="B55" s="130" t="s">
        <v>18</v>
      </c>
      <c r="C55" s="131"/>
      <c r="D55" s="131"/>
      <c r="E55" s="131"/>
    </row>
    <row r="56" spans="1:7" ht="16.5" customHeight="1" x14ac:dyDescent="0.3">
      <c r="A56" s="105"/>
      <c r="B56" s="130" t="s">
        <v>19</v>
      </c>
      <c r="C56" s="131"/>
      <c r="D56" s="131"/>
      <c r="E56" s="131"/>
    </row>
    <row r="57" spans="1:7" ht="16.5" customHeight="1" x14ac:dyDescent="0.3">
      <c r="A57" s="105"/>
      <c r="B57" s="130" t="s">
        <v>20</v>
      </c>
      <c r="C57" s="131"/>
      <c r="D57" s="131"/>
      <c r="E57" s="131"/>
    </row>
    <row r="58" spans="1:7" ht="14.25" customHeight="1" thickBot="1" x14ac:dyDescent="0.3">
      <c r="A58" s="132"/>
      <c r="B58" s="133"/>
      <c r="D58" s="134"/>
      <c r="F58" s="135"/>
      <c r="G58" s="135"/>
    </row>
    <row r="59" spans="1:7" ht="15" customHeight="1" x14ac:dyDescent="0.3">
      <c r="B59" s="145" t="s">
        <v>22</v>
      </c>
      <c r="C59" s="145"/>
      <c r="E59" s="136" t="s">
        <v>23</v>
      </c>
      <c r="F59" s="137"/>
      <c r="G59" s="136" t="s">
        <v>24</v>
      </c>
    </row>
    <row r="60" spans="1:7" ht="15" customHeight="1" x14ac:dyDescent="0.3">
      <c r="A60" s="138" t="s">
        <v>25</v>
      </c>
      <c r="B60" s="139"/>
      <c r="C60" s="139"/>
      <c r="E60" s="139"/>
      <c r="G60" s="139"/>
    </row>
    <row r="61" spans="1:7" ht="15" customHeight="1" x14ac:dyDescent="0.3">
      <c r="A61" s="138" t="s">
        <v>26</v>
      </c>
      <c r="B61" s="140"/>
      <c r="C61" s="140"/>
      <c r="E61" s="140"/>
      <c r="G61" s="14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view="pageBreakPreview" topLeftCell="A46" zoomScale="55" zoomScaleNormal="55" zoomScaleSheetLayoutView="55" workbookViewId="0">
      <selection activeCell="G47" sqref="G47"/>
    </sheetView>
  </sheetViews>
  <sheetFormatPr defaultRowHeight="12.75" x14ac:dyDescent="0.2"/>
  <cols>
    <col min="1" max="1" width="58.5703125" style="1" customWidth="1"/>
    <col min="2" max="2" width="34.28515625" style="1" customWidth="1"/>
    <col min="3" max="3" width="43.140625" style="1" customWidth="1"/>
    <col min="4" max="4" width="23.140625" style="1" customWidth="1"/>
    <col min="5" max="5" width="34.85546875" style="1" customWidth="1"/>
    <col min="6" max="6" width="21.5703125" style="1" customWidth="1"/>
    <col min="7" max="7" width="36.85546875" style="1" customWidth="1"/>
    <col min="8" max="8" width="23.85546875" style="1" customWidth="1"/>
    <col min="9" max="16384" width="9.140625" style="1"/>
  </cols>
  <sheetData>
    <row r="1" spans="1:8" x14ac:dyDescent="0.2">
      <c r="A1" s="172" t="s">
        <v>27</v>
      </c>
      <c r="B1" s="172"/>
      <c r="C1" s="172"/>
      <c r="D1" s="172"/>
      <c r="E1" s="172"/>
      <c r="F1" s="172"/>
      <c r="G1" s="172"/>
      <c r="H1" s="172"/>
    </row>
    <row r="2" spans="1:8" x14ac:dyDescent="0.2">
      <c r="A2" s="172"/>
      <c r="B2" s="172"/>
      <c r="C2" s="172"/>
      <c r="D2" s="172"/>
      <c r="E2" s="172"/>
      <c r="F2" s="172"/>
      <c r="G2" s="172"/>
      <c r="H2" s="172"/>
    </row>
    <row r="3" spans="1:8" x14ac:dyDescent="0.2">
      <c r="A3" s="172"/>
      <c r="B3" s="172"/>
      <c r="C3" s="172"/>
      <c r="D3" s="172"/>
      <c r="E3" s="172"/>
      <c r="F3" s="172"/>
      <c r="G3" s="172"/>
      <c r="H3" s="172"/>
    </row>
    <row r="4" spans="1:8" x14ac:dyDescent="0.2">
      <c r="A4" s="172"/>
      <c r="B4" s="172"/>
      <c r="C4" s="172"/>
      <c r="D4" s="172"/>
      <c r="E4" s="172"/>
      <c r="F4" s="172"/>
      <c r="G4" s="172"/>
      <c r="H4" s="172"/>
    </row>
    <row r="5" spans="1:8" x14ac:dyDescent="0.2">
      <c r="A5" s="172"/>
      <c r="B5" s="172"/>
      <c r="C5" s="172"/>
      <c r="D5" s="172"/>
      <c r="E5" s="172"/>
      <c r="F5" s="172"/>
      <c r="G5" s="172"/>
      <c r="H5" s="172"/>
    </row>
    <row r="6" spans="1:8" x14ac:dyDescent="0.2">
      <c r="A6" s="172"/>
      <c r="B6" s="172"/>
      <c r="C6" s="172"/>
      <c r="D6" s="172"/>
      <c r="E6" s="172"/>
      <c r="F6" s="172"/>
      <c r="G6" s="172"/>
      <c r="H6" s="172"/>
    </row>
    <row r="7" spans="1:8" x14ac:dyDescent="0.2">
      <c r="A7" s="172"/>
      <c r="B7" s="172"/>
      <c r="C7" s="172"/>
      <c r="D7" s="172"/>
      <c r="E7" s="172"/>
      <c r="F7" s="172"/>
      <c r="G7" s="172"/>
      <c r="H7" s="172"/>
    </row>
    <row r="8" spans="1:8" x14ac:dyDescent="0.2">
      <c r="A8" s="173" t="s">
        <v>28</v>
      </c>
      <c r="B8" s="173"/>
      <c r="C8" s="173"/>
      <c r="D8" s="173"/>
      <c r="E8" s="173"/>
      <c r="F8" s="173"/>
      <c r="G8" s="173"/>
      <c r="H8" s="173"/>
    </row>
    <row r="9" spans="1:8" x14ac:dyDescent="0.2">
      <c r="A9" s="173"/>
      <c r="B9" s="173"/>
      <c r="C9" s="173"/>
      <c r="D9" s="173"/>
      <c r="E9" s="173"/>
      <c r="F9" s="173"/>
      <c r="G9" s="173"/>
      <c r="H9" s="173"/>
    </row>
    <row r="10" spans="1:8" x14ac:dyDescent="0.2">
      <c r="A10" s="173"/>
      <c r="B10" s="173"/>
      <c r="C10" s="173"/>
      <c r="D10" s="173"/>
      <c r="E10" s="173"/>
      <c r="F10" s="173"/>
      <c r="G10" s="173"/>
      <c r="H10" s="173"/>
    </row>
    <row r="11" spans="1:8" x14ac:dyDescent="0.2">
      <c r="A11" s="173"/>
      <c r="B11" s="173"/>
      <c r="C11" s="173"/>
      <c r="D11" s="173"/>
      <c r="E11" s="173"/>
      <c r="F11" s="173"/>
      <c r="G11" s="173"/>
      <c r="H11" s="173"/>
    </row>
    <row r="12" spans="1:8" x14ac:dyDescent="0.2">
      <c r="A12" s="173"/>
      <c r="B12" s="173"/>
      <c r="C12" s="173"/>
      <c r="D12" s="173"/>
      <c r="E12" s="173"/>
      <c r="F12" s="173"/>
      <c r="G12" s="173"/>
      <c r="H12" s="173"/>
    </row>
    <row r="13" spans="1:8" x14ac:dyDescent="0.2">
      <c r="A13" s="173"/>
      <c r="B13" s="173"/>
      <c r="C13" s="173"/>
      <c r="D13" s="173"/>
      <c r="E13" s="173"/>
      <c r="F13" s="173"/>
      <c r="G13" s="173"/>
      <c r="H13" s="173"/>
    </row>
    <row r="14" spans="1:8" x14ac:dyDescent="0.2">
      <c r="A14" s="173"/>
      <c r="B14" s="173"/>
      <c r="C14" s="173"/>
      <c r="D14" s="173"/>
      <c r="E14" s="173"/>
      <c r="F14" s="173"/>
      <c r="G14" s="173"/>
      <c r="H14" s="173"/>
    </row>
    <row r="15" spans="1:8" ht="19.5" customHeight="1" thickBot="1" x14ac:dyDescent="0.35">
      <c r="A15" s="2"/>
      <c r="B15" s="2"/>
      <c r="C15" s="2"/>
      <c r="D15" s="2"/>
      <c r="E15" s="2"/>
      <c r="F15" s="2"/>
      <c r="G15" s="2"/>
      <c r="H15" s="2"/>
    </row>
    <row r="16" spans="1:8" ht="19.5" customHeight="1" thickBot="1" x14ac:dyDescent="0.35">
      <c r="A16" s="174" t="s">
        <v>29</v>
      </c>
      <c r="B16" s="175"/>
      <c r="C16" s="175"/>
      <c r="D16" s="175"/>
      <c r="E16" s="175"/>
      <c r="F16" s="175"/>
      <c r="G16" s="175"/>
      <c r="H16" s="176"/>
    </row>
    <row r="17" spans="1:8" ht="18.75" customHeight="1" x14ac:dyDescent="0.3">
      <c r="A17" s="3" t="s">
        <v>30</v>
      </c>
      <c r="B17" s="3"/>
      <c r="C17" s="2"/>
      <c r="D17" s="2"/>
      <c r="E17" s="2"/>
      <c r="F17" s="2"/>
      <c r="G17" s="2"/>
      <c r="H17" s="2"/>
    </row>
    <row r="18" spans="1:8" ht="26.25" customHeight="1" x14ac:dyDescent="0.4">
      <c r="A18" s="4" t="s">
        <v>31</v>
      </c>
      <c r="B18" s="171" t="s">
        <v>101</v>
      </c>
      <c r="C18" s="171"/>
      <c r="D18" s="171"/>
      <c r="E18" s="171"/>
      <c r="F18" s="2"/>
      <c r="G18" s="2"/>
      <c r="H18" s="2"/>
    </row>
    <row r="19" spans="1:8" ht="26.25" customHeight="1" x14ac:dyDescent="0.4">
      <c r="A19" s="4" t="s">
        <v>32</v>
      </c>
      <c r="B19" s="5" t="s">
        <v>103</v>
      </c>
      <c r="C19" s="6">
        <v>6</v>
      </c>
      <c r="D19" s="7"/>
      <c r="E19" s="7"/>
      <c r="F19" s="2"/>
      <c r="G19" s="2"/>
      <c r="H19" s="2"/>
    </row>
    <row r="20" spans="1:8" ht="26.25" customHeight="1" x14ac:dyDescent="0.4">
      <c r="A20" s="4" t="s">
        <v>33</v>
      </c>
      <c r="B20" s="5" t="s">
        <v>7</v>
      </c>
      <c r="C20" s="7"/>
      <c r="D20" s="7"/>
      <c r="E20" s="7"/>
      <c r="F20" s="2"/>
      <c r="G20" s="2"/>
      <c r="H20" s="2"/>
    </row>
    <row r="21" spans="1:8" ht="26.25" customHeight="1" x14ac:dyDescent="0.4">
      <c r="A21" s="4" t="s">
        <v>34</v>
      </c>
      <c r="B21" s="164" t="s">
        <v>98</v>
      </c>
      <c r="C21" s="164"/>
      <c r="D21" s="164"/>
      <c r="E21" s="164"/>
      <c r="F21" s="164"/>
      <c r="G21" s="164"/>
      <c r="H21" s="164"/>
    </row>
    <row r="22" spans="1:8" ht="26.25" customHeight="1" x14ac:dyDescent="0.4">
      <c r="A22" s="4" t="s">
        <v>35</v>
      </c>
      <c r="B22" s="143">
        <v>42805</v>
      </c>
      <c r="C22" s="7"/>
      <c r="D22" s="7"/>
      <c r="E22" s="7"/>
      <c r="F22" s="2"/>
      <c r="G22" s="2"/>
      <c r="H22" s="2"/>
    </row>
    <row r="23" spans="1:8" ht="26.25" customHeight="1" x14ac:dyDescent="0.4">
      <c r="A23" s="4" t="s">
        <v>36</v>
      </c>
      <c r="B23" s="143">
        <v>42836</v>
      </c>
      <c r="C23" s="7"/>
      <c r="D23" s="7"/>
      <c r="E23" s="7"/>
      <c r="F23" s="2"/>
      <c r="G23" s="2"/>
      <c r="H23" s="2"/>
    </row>
    <row r="24" spans="1:8" ht="18.75" customHeight="1" x14ac:dyDescent="0.3">
      <c r="A24" s="4"/>
      <c r="B24" s="8"/>
      <c r="C24" s="2"/>
      <c r="D24" s="2"/>
      <c r="E24" s="2"/>
      <c r="F24" s="2"/>
      <c r="G24" s="2"/>
      <c r="H24" s="2"/>
    </row>
    <row r="25" spans="1:8" ht="18.75" customHeight="1" x14ac:dyDescent="0.3">
      <c r="A25" s="9" t="s">
        <v>1</v>
      </c>
      <c r="B25" s="8"/>
      <c r="C25" s="2"/>
      <c r="D25" s="2"/>
      <c r="E25" s="2"/>
      <c r="F25" s="2"/>
      <c r="G25" s="2"/>
      <c r="H25" s="2"/>
    </row>
    <row r="26" spans="1:8" ht="26.25" customHeight="1" x14ac:dyDescent="0.4">
      <c r="A26" s="10" t="s">
        <v>4</v>
      </c>
      <c r="B26" s="171" t="s">
        <v>99</v>
      </c>
      <c r="C26" s="171"/>
      <c r="D26" s="2"/>
      <c r="E26" s="2"/>
      <c r="F26" s="2"/>
      <c r="G26" s="2"/>
      <c r="H26" s="2"/>
    </row>
    <row r="27" spans="1:8" ht="26.25" customHeight="1" x14ac:dyDescent="0.4">
      <c r="A27" s="11" t="s">
        <v>37</v>
      </c>
      <c r="B27" s="164" t="s">
        <v>102</v>
      </c>
      <c r="C27" s="164"/>
      <c r="D27" s="2"/>
      <c r="E27" s="2"/>
      <c r="F27" s="2"/>
      <c r="G27" s="2"/>
      <c r="H27" s="2"/>
    </row>
    <row r="28" spans="1:8" ht="27" customHeight="1" thickBot="1" x14ac:dyDescent="0.45">
      <c r="A28" s="11" t="s">
        <v>5</v>
      </c>
      <c r="B28" s="12">
        <v>99.7</v>
      </c>
      <c r="C28" s="2"/>
      <c r="D28" s="2"/>
      <c r="E28" s="2"/>
      <c r="F28" s="2"/>
      <c r="G28" s="2"/>
      <c r="H28" s="2"/>
    </row>
    <row r="29" spans="1:8" ht="27" customHeight="1" thickBot="1" x14ac:dyDescent="0.45">
      <c r="A29" s="11" t="s">
        <v>38</v>
      </c>
      <c r="B29" s="13">
        <v>0</v>
      </c>
      <c r="C29" s="165" t="s">
        <v>39</v>
      </c>
      <c r="D29" s="166"/>
      <c r="E29" s="166"/>
      <c r="F29" s="166"/>
      <c r="G29" s="167"/>
      <c r="H29" s="14"/>
    </row>
    <row r="30" spans="1:8" ht="19.5" customHeight="1" thickBot="1" x14ac:dyDescent="0.35">
      <c r="A30" s="11" t="s">
        <v>40</v>
      </c>
      <c r="B30" s="15">
        <f>B28-B29</f>
        <v>99.7</v>
      </c>
      <c r="C30" s="16"/>
      <c r="D30" s="16"/>
      <c r="E30" s="16"/>
      <c r="F30" s="16"/>
      <c r="G30" s="16"/>
      <c r="H30" s="14"/>
    </row>
    <row r="31" spans="1:8" ht="27" customHeight="1" thickBot="1" x14ac:dyDescent="0.45">
      <c r="A31" s="11" t="s">
        <v>41</v>
      </c>
      <c r="B31" s="17">
        <v>1</v>
      </c>
      <c r="C31" s="165" t="s">
        <v>42</v>
      </c>
      <c r="D31" s="166"/>
      <c r="E31" s="166"/>
      <c r="F31" s="166"/>
      <c r="G31" s="167"/>
      <c r="H31" s="18"/>
    </row>
    <row r="32" spans="1:8" ht="27" customHeight="1" thickBot="1" x14ac:dyDescent="0.45">
      <c r="A32" s="11" t="s">
        <v>43</v>
      </c>
      <c r="B32" s="17">
        <v>1</v>
      </c>
      <c r="C32" s="165" t="s">
        <v>44</v>
      </c>
      <c r="D32" s="166"/>
      <c r="E32" s="166"/>
      <c r="F32" s="166"/>
      <c r="G32" s="167"/>
      <c r="H32" s="18"/>
    </row>
    <row r="33" spans="1:8" ht="18.75" customHeight="1" x14ac:dyDescent="0.3">
      <c r="A33" s="11"/>
      <c r="B33" s="19"/>
      <c r="C33" s="20"/>
      <c r="D33" s="20"/>
      <c r="E33" s="20"/>
      <c r="F33" s="20"/>
      <c r="G33" s="20"/>
      <c r="H33" s="20"/>
    </row>
    <row r="34" spans="1:8" ht="18.75" customHeight="1" x14ac:dyDescent="0.3">
      <c r="A34" s="11" t="s">
        <v>45</v>
      </c>
      <c r="B34" s="21">
        <f>B31/B32</f>
        <v>1</v>
      </c>
      <c r="C34" s="2" t="s">
        <v>46</v>
      </c>
      <c r="D34" s="2"/>
      <c r="E34" s="2"/>
      <c r="F34" s="2"/>
      <c r="G34" s="2"/>
      <c r="H34" s="14"/>
    </row>
    <row r="35" spans="1:8" ht="19.5" customHeight="1" thickBot="1" x14ac:dyDescent="0.35">
      <c r="A35" s="11"/>
      <c r="B35" s="22"/>
      <c r="C35" s="14"/>
      <c r="D35" s="14"/>
      <c r="E35" s="14"/>
      <c r="F35" s="14"/>
      <c r="G35" s="2"/>
      <c r="H35" s="14"/>
    </row>
    <row r="36" spans="1:8" ht="27" customHeight="1" thickBot="1" x14ac:dyDescent="0.45">
      <c r="A36" s="23" t="s">
        <v>47</v>
      </c>
      <c r="B36" s="24">
        <v>50</v>
      </c>
      <c r="C36" s="2"/>
      <c r="D36" s="168" t="s">
        <v>48</v>
      </c>
      <c r="E36" s="169"/>
      <c r="F36" s="170" t="s">
        <v>49</v>
      </c>
      <c r="G36" s="169"/>
      <c r="H36" s="14"/>
    </row>
    <row r="37" spans="1:8" ht="26.25" customHeight="1" x14ac:dyDescent="0.4">
      <c r="A37" s="25" t="s">
        <v>50</v>
      </c>
      <c r="B37" s="26">
        <v>10</v>
      </c>
      <c r="C37" s="27" t="s">
        <v>51</v>
      </c>
      <c r="D37" s="28" t="s">
        <v>52</v>
      </c>
      <c r="E37" s="29" t="s">
        <v>53</v>
      </c>
      <c r="F37" s="30" t="s">
        <v>52</v>
      </c>
      <c r="G37" s="29" t="s">
        <v>53</v>
      </c>
      <c r="H37" s="14"/>
    </row>
    <row r="38" spans="1:8" ht="26.25" customHeight="1" x14ac:dyDescent="0.4">
      <c r="A38" s="25" t="s">
        <v>54</v>
      </c>
      <c r="B38" s="26">
        <v>100</v>
      </c>
      <c r="C38" s="31">
        <v>1</v>
      </c>
      <c r="D38" s="32">
        <v>76278198</v>
      </c>
      <c r="E38" s="33">
        <f>IF(ISBLANK(D38),"-",$D$48/$D$45*D38)</f>
        <v>78389058.569150075</v>
      </c>
      <c r="F38" s="34">
        <v>80348260</v>
      </c>
      <c r="G38" s="33">
        <f>IF(ISBLANK(F38),"-",$D$48/$F$45*F38)</f>
        <v>79910788.388964593</v>
      </c>
      <c r="H38" s="14"/>
    </row>
    <row r="39" spans="1:8" ht="26.25" customHeight="1" x14ac:dyDescent="0.4">
      <c r="A39" s="25" t="s">
        <v>55</v>
      </c>
      <c r="B39" s="26">
        <v>1</v>
      </c>
      <c r="C39" s="35">
        <v>2</v>
      </c>
      <c r="D39" s="36">
        <v>75984992</v>
      </c>
      <c r="E39" s="37">
        <f>IF(ISBLANK(D39),"-",$D$48/$D$45*D39)</f>
        <v>78087738.625713214</v>
      </c>
      <c r="F39" s="13">
        <v>79551340</v>
      </c>
      <c r="G39" s="37">
        <f>IF(ISBLANK(F39),"-",$D$48/$F$45*F39)</f>
        <v>79118207.373732492</v>
      </c>
      <c r="H39" s="14"/>
    </row>
    <row r="40" spans="1:8" ht="26.25" customHeight="1" x14ac:dyDescent="0.4">
      <c r="A40" s="25" t="s">
        <v>56</v>
      </c>
      <c r="B40" s="26">
        <v>1</v>
      </c>
      <c r="C40" s="35">
        <v>3</v>
      </c>
      <c r="D40" s="36">
        <v>77279366</v>
      </c>
      <c r="E40" s="37">
        <f>IF(ISBLANK(D40),"-",$D$48/$D$45*D40)</f>
        <v>79417932.074913263</v>
      </c>
      <c r="F40" s="13">
        <v>79470769</v>
      </c>
      <c r="G40" s="37">
        <f>IF(ISBLANK(F40),"-",$D$48/$F$45*F40)</f>
        <v>79038075.058094442</v>
      </c>
      <c r="H40" s="2"/>
    </row>
    <row r="41" spans="1:8" ht="26.25" customHeight="1" x14ac:dyDescent="0.4">
      <c r="A41" s="25" t="s">
        <v>57</v>
      </c>
      <c r="B41" s="26">
        <v>1</v>
      </c>
      <c r="C41" s="38">
        <v>4</v>
      </c>
      <c r="D41" s="39"/>
      <c r="E41" s="40" t="str">
        <f>IF(ISBLANK(D41),"-",$D$48/$D$45*D41)</f>
        <v>-</v>
      </c>
      <c r="F41" s="41"/>
      <c r="G41" s="40" t="str">
        <f>IF(ISBLANK(F41),"-",$D$48/$F$45*F41)</f>
        <v>-</v>
      </c>
      <c r="H41" s="2"/>
    </row>
    <row r="42" spans="1:8" ht="27" customHeight="1" thickBot="1" x14ac:dyDescent="0.45">
      <c r="A42" s="25" t="s">
        <v>58</v>
      </c>
      <c r="B42" s="26">
        <v>1</v>
      </c>
      <c r="C42" s="42" t="s">
        <v>59</v>
      </c>
      <c r="D42" s="43">
        <f>AVERAGE(D38:D41)</f>
        <v>76514185.333333328</v>
      </c>
      <c r="E42" s="44">
        <f>AVERAGE(E38:E41)</f>
        <v>78631576.423258856</v>
      </c>
      <c r="F42" s="45">
        <f>AVERAGE(F38:F41)</f>
        <v>79790123</v>
      </c>
      <c r="G42" s="44">
        <f>AVERAGE(G38:G41)</f>
        <v>79355690.273597181</v>
      </c>
      <c r="H42" s="2"/>
    </row>
    <row r="43" spans="1:8" ht="26.25" customHeight="1" x14ac:dyDescent="0.4">
      <c r="A43" s="25" t="s">
        <v>60</v>
      </c>
      <c r="B43" s="13">
        <v>1</v>
      </c>
      <c r="C43" s="46" t="s">
        <v>61</v>
      </c>
      <c r="D43" s="47">
        <v>19.52</v>
      </c>
      <c r="E43" s="2"/>
      <c r="F43" s="47">
        <v>20.170000000000002</v>
      </c>
      <c r="G43" s="2"/>
      <c r="H43" s="2"/>
    </row>
    <row r="44" spans="1:8" ht="26.25" customHeight="1" x14ac:dyDescent="0.4">
      <c r="A44" s="25" t="s">
        <v>62</v>
      </c>
      <c r="B44" s="13">
        <v>1</v>
      </c>
      <c r="C44" s="48" t="s">
        <v>63</v>
      </c>
      <c r="D44" s="49">
        <f>D43*$B$34</f>
        <v>19.52</v>
      </c>
      <c r="E44" s="50"/>
      <c r="F44" s="49">
        <f>F43*$B$34</f>
        <v>20.170000000000002</v>
      </c>
      <c r="G44" s="2"/>
      <c r="H44" s="2"/>
    </row>
    <row r="45" spans="1:8" ht="19.5" customHeight="1" thickBot="1" x14ac:dyDescent="0.35">
      <c r="A45" s="25" t="s">
        <v>64</v>
      </c>
      <c r="B45" s="50">
        <f>(B44/B43)*(B42/B41)*(B40/B39)*(B38/B37)*B36</f>
        <v>500</v>
      </c>
      <c r="C45" s="48" t="s">
        <v>65</v>
      </c>
      <c r="D45" s="51">
        <f>D44*$B$30/100</f>
        <v>19.46144</v>
      </c>
      <c r="E45" s="52"/>
      <c r="F45" s="51">
        <f>F44*$B$30/100</f>
        <v>20.109490000000005</v>
      </c>
      <c r="G45" s="2"/>
      <c r="H45" s="2"/>
    </row>
    <row r="46" spans="1:8" ht="19.5" customHeight="1" thickBot="1" x14ac:dyDescent="0.35">
      <c r="A46" s="148" t="s">
        <v>66</v>
      </c>
      <c r="B46" s="149"/>
      <c r="C46" s="48" t="s">
        <v>67</v>
      </c>
      <c r="D46" s="49">
        <f>D45/$B$45</f>
        <v>3.892288E-2</v>
      </c>
      <c r="E46" s="52"/>
      <c r="F46" s="53">
        <f>F45/$B$45</f>
        <v>4.0218980000000008E-2</v>
      </c>
      <c r="G46" s="2"/>
      <c r="H46" s="2"/>
    </row>
    <row r="47" spans="1:8" ht="27" customHeight="1" thickBot="1" x14ac:dyDescent="0.45">
      <c r="A47" s="150"/>
      <c r="B47" s="151"/>
      <c r="C47" s="48" t="s">
        <v>68</v>
      </c>
      <c r="D47" s="54">
        <v>0.04</v>
      </c>
      <c r="E47" s="2"/>
      <c r="F47" s="55"/>
      <c r="G47" s="2"/>
      <c r="H47" s="2"/>
    </row>
    <row r="48" spans="1:8" ht="18.75" customHeight="1" x14ac:dyDescent="0.3">
      <c r="A48" s="2"/>
      <c r="B48" s="2"/>
      <c r="C48" s="48" t="s">
        <v>69</v>
      </c>
      <c r="D48" s="51">
        <f>D47*$B$45</f>
        <v>20</v>
      </c>
      <c r="E48" s="2"/>
      <c r="F48" s="55"/>
      <c r="G48" s="2"/>
      <c r="H48" s="2"/>
    </row>
    <row r="49" spans="1:8" ht="19.5" customHeight="1" thickBot="1" x14ac:dyDescent="0.35">
      <c r="A49" s="2"/>
      <c r="B49" s="2"/>
      <c r="C49" s="56" t="s">
        <v>70</v>
      </c>
      <c r="D49" s="57">
        <f>D48/B34</f>
        <v>20</v>
      </c>
      <c r="E49" s="2"/>
      <c r="F49" s="58"/>
      <c r="G49" s="2"/>
      <c r="H49" s="2"/>
    </row>
    <row r="50" spans="1:8" ht="18.75" customHeight="1" x14ac:dyDescent="0.3">
      <c r="A50" s="2"/>
      <c r="B50" s="2"/>
      <c r="C50" s="59" t="s">
        <v>71</v>
      </c>
      <c r="D50" s="60">
        <f>AVERAGE(E38:E41,G38:G41)</f>
        <v>78993633.348428011</v>
      </c>
      <c r="E50" s="2"/>
      <c r="F50" s="58"/>
      <c r="G50" s="2"/>
      <c r="H50" s="2"/>
    </row>
    <row r="51" spans="1:8" ht="18.75" customHeight="1" x14ac:dyDescent="0.3">
      <c r="A51" s="2"/>
      <c r="B51" s="2"/>
      <c r="C51" s="48" t="s">
        <v>72</v>
      </c>
      <c r="D51" s="61">
        <f>STDEV(E38:E41,G38:G41)/D50</f>
        <v>8.444491725397291E-3</v>
      </c>
      <c r="E51" s="2"/>
      <c r="F51" s="58"/>
      <c r="G51" s="2"/>
      <c r="H51" s="2"/>
    </row>
    <row r="52" spans="1:8" ht="19.5" customHeight="1" thickBot="1" x14ac:dyDescent="0.35">
      <c r="A52" s="2"/>
      <c r="B52" s="2"/>
      <c r="C52" s="56" t="s">
        <v>16</v>
      </c>
      <c r="D52" s="62">
        <f>COUNT(E38:E41,G38:G41)</f>
        <v>6</v>
      </c>
      <c r="E52" s="2"/>
      <c r="F52" s="2"/>
      <c r="G52" s="2"/>
      <c r="H52" s="2"/>
    </row>
    <row r="53" spans="1:8" ht="18.75" customHeight="1" x14ac:dyDescent="0.3">
      <c r="A53" s="2"/>
      <c r="B53" s="2"/>
      <c r="C53" s="2"/>
      <c r="D53" s="2"/>
      <c r="E53" s="2"/>
      <c r="F53" s="2"/>
      <c r="G53" s="2"/>
      <c r="H53" s="2"/>
    </row>
    <row r="54" spans="1:8" ht="18.75" customHeight="1" x14ac:dyDescent="0.3">
      <c r="A54" s="3" t="s">
        <v>1</v>
      </c>
      <c r="B54" s="63" t="s">
        <v>73</v>
      </c>
      <c r="C54" s="2"/>
      <c r="D54" s="2"/>
      <c r="E54" s="2"/>
      <c r="F54" s="2"/>
      <c r="G54" s="2"/>
      <c r="H54" s="2"/>
    </row>
    <row r="55" spans="1:8" ht="18.75" customHeight="1" x14ac:dyDescent="0.3">
      <c r="A55" s="2" t="s">
        <v>74</v>
      </c>
      <c r="B55" s="7" t="str">
        <f>B21</f>
        <v>each vials contains medroxyprogesterone acetate.</v>
      </c>
      <c r="C55" s="2"/>
      <c r="D55" s="2"/>
      <c r="E55" s="2"/>
      <c r="F55" s="2"/>
      <c r="G55" s="2"/>
      <c r="H55" s="2"/>
    </row>
    <row r="56" spans="1:8" ht="26.25" customHeight="1" x14ac:dyDescent="0.4">
      <c r="A56" s="11" t="s">
        <v>75</v>
      </c>
      <c r="B56" s="64">
        <v>1</v>
      </c>
      <c r="C56" s="50" t="s">
        <v>76</v>
      </c>
      <c r="D56" s="65">
        <v>150</v>
      </c>
      <c r="E56" s="2" t="str">
        <f>B20</f>
        <v>medroxyprogesterone acetate USP 150mg/ml</v>
      </c>
      <c r="F56" s="2"/>
      <c r="G56" s="2"/>
      <c r="H56" s="50"/>
    </row>
    <row r="57" spans="1:8" ht="19.5" customHeight="1" thickBot="1" x14ac:dyDescent="0.35">
      <c r="A57" s="2"/>
      <c r="B57" s="2"/>
      <c r="C57" s="2"/>
      <c r="D57" s="2"/>
      <c r="E57" s="2"/>
      <c r="F57" s="2"/>
      <c r="G57" s="2"/>
      <c r="H57" s="50"/>
    </row>
    <row r="58" spans="1:8" ht="27" customHeight="1" thickBot="1" x14ac:dyDescent="0.45">
      <c r="A58" s="23" t="s">
        <v>77</v>
      </c>
      <c r="B58" s="24">
        <v>50</v>
      </c>
      <c r="C58" s="2"/>
      <c r="D58" s="66" t="s">
        <v>78</v>
      </c>
      <c r="E58" s="67" t="s">
        <v>51</v>
      </c>
      <c r="F58" s="67" t="s">
        <v>52</v>
      </c>
      <c r="G58" s="67" t="s">
        <v>79</v>
      </c>
      <c r="H58" s="27" t="s">
        <v>80</v>
      </c>
    </row>
    <row r="59" spans="1:8" ht="26.25" customHeight="1" x14ac:dyDescent="0.4">
      <c r="A59" s="25" t="s">
        <v>81</v>
      </c>
      <c r="B59" s="26">
        <v>3</v>
      </c>
      <c r="C59" s="152" t="s">
        <v>82</v>
      </c>
      <c r="D59" s="155">
        <v>2</v>
      </c>
      <c r="E59" s="68">
        <v>1</v>
      </c>
      <c r="F59" s="69">
        <v>67664132</v>
      </c>
      <c r="G59" s="70">
        <f t="shared" ref="G59:G70" si="0">IF(ISBLANK(F59),"-",(F59/$D$50*$D$47*$B$67)*($B$56/$D$59))</f>
        <v>142.76283866562716</v>
      </c>
      <c r="H59" s="71">
        <f t="shared" ref="H59:H70" si="1">IF(ISBLANK(F59),"-",G59/$D$56)</f>
        <v>0.95175225777084771</v>
      </c>
    </row>
    <row r="60" spans="1:8" ht="26.25" customHeight="1" x14ac:dyDescent="0.4">
      <c r="A60" s="25" t="s">
        <v>83</v>
      </c>
      <c r="B60" s="26">
        <v>50</v>
      </c>
      <c r="C60" s="153"/>
      <c r="D60" s="156"/>
      <c r="E60" s="72">
        <v>2</v>
      </c>
      <c r="F60" s="36">
        <v>67620118</v>
      </c>
      <c r="G60" s="73">
        <f t="shared" si="0"/>
        <v>142.66997464158223</v>
      </c>
      <c r="H60" s="74">
        <f t="shared" si="1"/>
        <v>0.95113316427721484</v>
      </c>
    </row>
    <row r="61" spans="1:8" ht="26.25" customHeight="1" x14ac:dyDescent="0.4">
      <c r="A61" s="25" t="s">
        <v>84</v>
      </c>
      <c r="B61" s="26">
        <v>10</v>
      </c>
      <c r="C61" s="153"/>
      <c r="D61" s="156"/>
      <c r="E61" s="72">
        <v>3</v>
      </c>
      <c r="F61" s="36">
        <v>67625657</v>
      </c>
      <c r="G61" s="73">
        <f t="shared" si="0"/>
        <v>142.68166123741955</v>
      </c>
      <c r="H61" s="74">
        <f t="shared" si="1"/>
        <v>0.95121107491613033</v>
      </c>
    </row>
    <row r="62" spans="1:8" ht="27" customHeight="1" thickBot="1" x14ac:dyDescent="0.45">
      <c r="A62" s="25" t="s">
        <v>85</v>
      </c>
      <c r="B62" s="26">
        <v>100</v>
      </c>
      <c r="C62" s="154"/>
      <c r="D62" s="157"/>
      <c r="E62" s="75">
        <v>4</v>
      </c>
      <c r="F62" s="76"/>
      <c r="G62" s="73" t="str">
        <f t="shared" si="0"/>
        <v>-</v>
      </c>
      <c r="H62" s="74" t="str">
        <f t="shared" si="1"/>
        <v>-</v>
      </c>
    </row>
    <row r="63" spans="1:8" ht="26.25" customHeight="1" x14ac:dyDescent="0.4">
      <c r="A63" s="25" t="s">
        <v>86</v>
      </c>
      <c r="B63" s="26">
        <v>1</v>
      </c>
      <c r="C63" s="152" t="s">
        <v>87</v>
      </c>
      <c r="D63" s="158">
        <v>2</v>
      </c>
      <c r="E63" s="68">
        <v>1</v>
      </c>
      <c r="F63" s="69">
        <v>68018761</v>
      </c>
      <c r="G63" s="70">
        <f t="shared" si="0"/>
        <v>143.51106141254945</v>
      </c>
      <c r="H63" s="71">
        <f t="shared" si="1"/>
        <v>0.95674040941699634</v>
      </c>
    </row>
    <row r="64" spans="1:8" ht="26.25" customHeight="1" x14ac:dyDescent="0.4">
      <c r="A64" s="25" t="s">
        <v>88</v>
      </c>
      <c r="B64" s="26">
        <v>1</v>
      </c>
      <c r="C64" s="153"/>
      <c r="D64" s="159"/>
      <c r="E64" s="72">
        <v>2</v>
      </c>
      <c r="F64" s="36">
        <v>66597344</v>
      </c>
      <c r="G64" s="73">
        <f t="shared" si="0"/>
        <v>140.51204967842156</v>
      </c>
      <c r="H64" s="74">
        <f t="shared" si="1"/>
        <v>0.93674699785614379</v>
      </c>
    </row>
    <row r="65" spans="1:8" ht="26.25" customHeight="1" x14ac:dyDescent="0.4">
      <c r="A65" s="25" t="s">
        <v>89</v>
      </c>
      <c r="B65" s="26">
        <v>1</v>
      </c>
      <c r="C65" s="153"/>
      <c r="D65" s="159"/>
      <c r="E65" s="72">
        <v>3</v>
      </c>
      <c r="F65" s="36">
        <v>67479738</v>
      </c>
      <c r="G65" s="73">
        <f t="shared" si="0"/>
        <v>142.37379043438835</v>
      </c>
      <c r="H65" s="74">
        <f t="shared" si="1"/>
        <v>0.94915860289592235</v>
      </c>
    </row>
    <row r="66" spans="1:8" ht="27" customHeight="1" thickBot="1" x14ac:dyDescent="0.45">
      <c r="A66" s="25" t="s">
        <v>90</v>
      </c>
      <c r="B66" s="26">
        <v>1</v>
      </c>
      <c r="C66" s="154"/>
      <c r="D66" s="160"/>
      <c r="E66" s="75">
        <v>4</v>
      </c>
      <c r="F66" s="76"/>
      <c r="G66" s="77" t="str">
        <f t="shared" si="0"/>
        <v>-</v>
      </c>
      <c r="H66" s="78" t="str">
        <f t="shared" si="1"/>
        <v>-</v>
      </c>
    </row>
    <row r="67" spans="1:8" ht="26.25" customHeight="1" x14ac:dyDescent="0.4">
      <c r="A67" s="25" t="s">
        <v>91</v>
      </c>
      <c r="B67" s="35">
        <f>(B66/B65)*(B64/B63)*(B62/B61)*(B60/B59)*B58</f>
        <v>8333.3333333333339</v>
      </c>
      <c r="C67" s="152" t="s">
        <v>92</v>
      </c>
      <c r="D67" s="155">
        <v>2</v>
      </c>
      <c r="E67" s="68">
        <v>1</v>
      </c>
      <c r="F67" s="69">
        <v>67149763</v>
      </c>
      <c r="G67" s="73">
        <f t="shared" si="0"/>
        <v>141.67758453775923</v>
      </c>
      <c r="H67" s="74">
        <f t="shared" si="1"/>
        <v>0.94451723025172818</v>
      </c>
    </row>
    <row r="68" spans="1:8" ht="27" customHeight="1" thickBot="1" x14ac:dyDescent="0.45">
      <c r="A68" s="79" t="s">
        <v>93</v>
      </c>
      <c r="B68" s="80">
        <f>(D47*B67)/D56*B56</f>
        <v>2.2222222222222223</v>
      </c>
      <c r="C68" s="153"/>
      <c r="D68" s="156"/>
      <c r="E68" s="72">
        <v>2</v>
      </c>
      <c r="F68" s="36">
        <v>67925860</v>
      </c>
      <c r="G68" s="73">
        <f t="shared" si="0"/>
        <v>143.31505194515728</v>
      </c>
      <c r="H68" s="74">
        <f t="shared" si="1"/>
        <v>0.95543367963438186</v>
      </c>
    </row>
    <row r="69" spans="1:8" ht="26.25" customHeight="1" x14ac:dyDescent="0.4">
      <c r="A69" s="148" t="s">
        <v>66</v>
      </c>
      <c r="B69" s="162"/>
      <c r="C69" s="153"/>
      <c r="D69" s="156"/>
      <c r="E69" s="72">
        <v>3</v>
      </c>
      <c r="F69" s="36">
        <v>67877802</v>
      </c>
      <c r="G69" s="73">
        <f t="shared" si="0"/>
        <v>143.21365558791746</v>
      </c>
      <c r="H69" s="74">
        <f t="shared" si="1"/>
        <v>0.9547577039194497</v>
      </c>
    </row>
    <row r="70" spans="1:8" ht="27" customHeight="1" thickBot="1" x14ac:dyDescent="0.45">
      <c r="A70" s="150"/>
      <c r="B70" s="163"/>
      <c r="C70" s="161"/>
      <c r="D70" s="157"/>
      <c r="E70" s="75">
        <v>4</v>
      </c>
      <c r="F70" s="76"/>
      <c r="G70" s="77" t="str">
        <f t="shared" si="0"/>
        <v>-</v>
      </c>
      <c r="H70" s="78" t="str">
        <f t="shared" si="1"/>
        <v>-</v>
      </c>
    </row>
    <row r="71" spans="1:8" ht="26.25" customHeight="1" x14ac:dyDescent="0.4">
      <c r="A71" s="50"/>
      <c r="B71" s="50"/>
      <c r="C71" s="50"/>
      <c r="D71" s="50"/>
      <c r="E71" s="50"/>
      <c r="F71" s="50"/>
      <c r="G71" s="81" t="s">
        <v>59</v>
      </c>
      <c r="H71" s="82">
        <f>AVERAGE(H59:H70)</f>
        <v>0.95016123565986832</v>
      </c>
    </row>
    <row r="72" spans="1:8" ht="26.25" customHeight="1" x14ac:dyDescent="0.4">
      <c r="A72" s="2"/>
      <c r="B72" s="2"/>
      <c r="C72" s="50"/>
      <c r="D72" s="50"/>
      <c r="E72" s="50"/>
      <c r="F72" s="50"/>
      <c r="G72" s="83" t="s">
        <v>72</v>
      </c>
      <c r="H72" s="84">
        <f>STDEV(H59:H70)/H71</f>
        <v>6.5471511167781759E-3</v>
      </c>
    </row>
    <row r="73" spans="1:8" ht="27" customHeight="1" thickBot="1" x14ac:dyDescent="0.45">
      <c r="A73" s="50"/>
      <c r="B73" s="50"/>
      <c r="C73" s="50"/>
      <c r="D73" s="50"/>
      <c r="E73" s="52"/>
      <c r="F73" s="50"/>
      <c r="G73" s="85" t="s">
        <v>16</v>
      </c>
      <c r="H73" s="86">
        <f>COUNT(H59:H70)</f>
        <v>9</v>
      </c>
    </row>
    <row r="74" spans="1:8" ht="18.75" customHeight="1" x14ac:dyDescent="0.3">
      <c r="A74" s="50"/>
      <c r="B74" s="50"/>
      <c r="C74" s="50"/>
      <c r="D74" s="50"/>
      <c r="E74" s="50"/>
      <c r="F74" s="52"/>
      <c r="G74" s="50"/>
      <c r="H74" s="50"/>
    </row>
    <row r="75" spans="1:8" ht="26.25" customHeight="1" x14ac:dyDescent="0.4">
      <c r="A75" s="10" t="s">
        <v>94</v>
      </c>
      <c r="B75" s="11" t="s">
        <v>95</v>
      </c>
      <c r="C75" s="146" t="str">
        <f>B20</f>
        <v>medroxyprogesterone acetate USP 150mg/ml</v>
      </c>
      <c r="D75" s="146"/>
      <c r="E75" s="2" t="s">
        <v>96</v>
      </c>
      <c r="F75" s="2"/>
      <c r="G75" s="87">
        <f>H71</f>
        <v>0.95016123565986832</v>
      </c>
      <c r="H75" s="50"/>
    </row>
    <row r="76" spans="1:8" ht="19.5" customHeight="1" thickBot="1" x14ac:dyDescent="0.35">
      <c r="A76" s="88"/>
      <c r="B76" s="89"/>
      <c r="C76" s="89"/>
      <c r="D76" s="89"/>
      <c r="E76" s="89"/>
      <c r="F76" s="89"/>
      <c r="G76" s="89"/>
      <c r="H76" s="89"/>
    </row>
    <row r="77" spans="1:8" ht="18.75" customHeight="1" x14ac:dyDescent="0.3">
      <c r="A77" s="2"/>
      <c r="B77" s="147" t="s">
        <v>22</v>
      </c>
      <c r="C77" s="147"/>
      <c r="D77" s="50"/>
      <c r="E77" s="22" t="s">
        <v>23</v>
      </c>
      <c r="F77" s="2"/>
      <c r="G77" s="147" t="s">
        <v>24</v>
      </c>
      <c r="H77" s="147"/>
    </row>
    <row r="78" spans="1:8" ht="60" customHeight="1" x14ac:dyDescent="0.3">
      <c r="A78" s="10" t="s">
        <v>25</v>
      </c>
      <c r="B78" s="90"/>
      <c r="C78" s="90"/>
      <c r="D78" s="91"/>
      <c r="E78" s="90"/>
      <c r="F78" s="2"/>
      <c r="G78" s="92"/>
      <c r="H78" s="92"/>
    </row>
    <row r="79" spans="1:8" ht="60" customHeight="1" x14ac:dyDescent="0.3">
      <c r="A79" s="10" t="s">
        <v>26</v>
      </c>
      <c r="B79" s="93"/>
      <c r="C79" s="93"/>
      <c r="D79" s="94"/>
      <c r="E79" s="95"/>
      <c r="F79" s="2"/>
      <c r="G79" s="96"/>
      <c r="H79" s="96"/>
    </row>
    <row r="250" spans="1:1" x14ac:dyDescent="0.2">
      <c r="A250" s="1">
        <v>5</v>
      </c>
    </row>
  </sheetData>
  <sheetProtection password="F258" sheet="1" objects="1" scenarios="1" formatCells="0" formatColumns="0"/>
  <mergeCells count="23">
    <mergeCell ref="B26:C26"/>
    <mergeCell ref="A1:H7"/>
    <mergeCell ref="A8:H14"/>
    <mergeCell ref="A16:H16"/>
    <mergeCell ref="B18:E18"/>
    <mergeCell ref="B21:H21"/>
    <mergeCell ref="B27:C27"/>
    <mergeCell ref="C29:G29"/>
    <mergeCell ref="C31:G31"/>
    <mergeCell ref="C32:G32"/>
    <mergeCell ref="D36:E36"/>
    <mergeCell ref="F36:G36"/>
    <mergeCell ref="C75:D75"/>
    <mergeCell ref="B77:C77"/>
    <mergeCell ref="G77:H77"/>
    <mergeCell ref="A46:B47"/>
    <mergeCell ref="C59:C62"/>
    <mergeCell ref="D59:D62"/>
    <mergeCell ref="C63:C66"/>
    <mergeCell ref="D63:D66"/>
    <mergeCell ref="C67:C70"/>
    <mergeCell ref="D67:D70"/>
    <mergeCell ref="A69:B70"/>
  </mergeCells>
  <conditionalFormatting sqref="D51">
    <cfRule type="cellIs" dxfId="1" priority="1" operator="greaterThan">
      <formula>0.02</formula>
    </cfRule>
  </conditionalFormatting>
  <conditionalFormatting sqref="H72">
    <cfRule type="cellIs" dxfId="0" priority="2" operator="greaterThan">
      <formula>0.02</formula>
    </cfRule>
  </conditionalFormatting>
  <pageMargins left="0.7" right="0.7" top="0.75" bottom="0.75" header="0.3" footer="0.3"/>
  <pageSetup scale="30" orientation="portrait" r:id="rId1"/>
  <headerFoot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SST (2)</vt:lpstr>
      <vt:lpstr>Medroxyprogesterone acetate (2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Microsoft</cp:lastModifiedBy>
  <cp:lastPrinted>2017-11-06T11:20:37Z</cp:lastPrinted>
  <dcterms:created xsi:type="dcterms:W3CDTF">2005-07-05T10:19:27Z</dcterms:created>
  <dcterms:modified xsi:type="dcterms:W3CDTF">2018-01-10T06:35:59Z</dcterms:modified>
</cp:coreProperties>
</file>