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activeTab="1"/>
  </bookViews>
  <sheets>
    <sheet name="SST (2)" sheetId="4" r:id="rId1"/>
    <sheet name="Medroxyprogesterone acetate (2" sheetId="3" r:id="rId2"/>
  </sheets>
  <definedNames>
    <definedName name="_xlnm.Print_Area" localSheetId="1">'Medroxyprogesterone acetate (2'!$A$1:$H$79</definedName>
  </definedNames>
  <calcPr calcId="162913"/>
</workbook>
</file>

<file path=xl/calcChain.xml><?xml version="1.0" encoding="utf-8"?>
<calcChain xmlns="http://schemas.openxmlformats.org/spreadsheetml/2006/main">
  <c r="B21" i="4" l="1"/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C75" i="3"/>
  <c r="H70" i="3"/>
  <c r="G70" i="3"/>
  <c r="B67" i="3"/>
  <c r="B68" i="3" s="1"/>
  <c r="H66" i="3"/>
  <c r="G66" i="3"/>
  <c r="H62" i="3"/>
  <c r="G62" i="3"/>
  <c r="E56" i="3"/>
  <c r="B55" i="3"/>
  <c r="B45" i="3"/>
  <c r="D48" i="3" s="1"/>
  <c r="F42" i="3"/>
  <c r="D42" i="3"/>
  <c r="G41" i="3"/>
  <c r="E41" i="3"/>
  <c r="B34" i="3"/>
  <c r="F44" i="3" s="1"/>
  <c r="F45" i="3" s="1"/>
  <c r="B30" i="3"/>
  <c r="D44" i="3" l="1"/>
  <c r="D45" i="3" s="1"/>
  <c r="D46" i="3" s="1"/>
  <c r="F46" i="3"/>
  <c r="D49" i="3"/>
  <c r="E40" i="3"/>
  <c r="E38" i="3"/>
  <c r="E39" i="3"/>
  <c r="G40" i="3"/>
  <c r="G39" i="3"/>
  <c r="G38" i="3"/>
  <c r="G42" i="3" l="1"/>
  <c r="D50" i="3"/>
  <c r="E42" i="3"/>
  <c r="D52" i="3"/>
  <c r="G69" i="3" l="1"/>
  <c r="H69" i="3" s="1"/>
  <c r="G64" i="3"/>
  <c r="H64" i="3" s="1"/>
  <c r="G60" i="3"/>
  <c r="H60" i="3" s="1"/>
  <c r="G67" i="3"/>
  <c r="H67" i="3" s="1"/>
  <c r="G68" i="3"/>
  <c r="H68" i="3" s="1"/>
  <c r="G65" i="3"/>
  <c r="H65" i="3" s="1"/>
  <c r="G63" i="3"/>
  <c r="H63" i="3" s="1"/>
  <c r="G61" i="3"/>
  <c r="H61" i="3" s="1"/>
  <c r="G59" i="3"/>
  <c r="H59" i="3" s="1"/>
  <c r="D51" i="3"/>
  <c r="H71" i="3" l="1"/>
  <c r="H73" i="3"/>
  <c r="G75" i="3" l="1"/>
  <c r="H72" i="3"/>
</calcChain>
</file>

<file path=xl/sharedStrings.xml><?xml version="1.0" encoding="utf-8"?>
<sst xmlns="http://schemas.openxmlformats.org/spreadsheetml/2006/main" count="139" uniqueCount="104">
  <si>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</si>
  <si>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</si>
  <si>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</si>
  <si>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</si>
  <si>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</si>
  <si>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</si>
  <si>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</si>
  <si>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medroxyprogesterone acetate USP 150mg/ml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</si>
  <si>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</si>
  <si>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</si>
  <si>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</si>
  <si>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</si>
  <si>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</si>
  <si>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</si>
  <si>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</si>
  <si>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</si>
  <si>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</si>
  <si>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</si>
  <si>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</si>
  <si>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</si>
  <si>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</si>
  <si>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</si>
  <si>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</si>
  <si>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</si>
  <si>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</si>
  <si>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</si>
  <si>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</si>
  <si>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</si>
  <si>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</si>
  <si>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</si>
  <si>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</si>
  <si>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</si>
  <si>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</si>
  <si>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</si>
  <si>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</si>
  <si>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</si>
  <si>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</si>
  <si>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</si>
  <si>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</si>
  <si>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</si>
  <si>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</si>
  <si>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</si>
  <si>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</si>
  <si>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</si>
  <si>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</si>
  <si>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</si>
  <si>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</si>
  <si>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</si>
  <si>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</si>
  <si>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</si>
  <si>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</si>
  <si>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</si>
  <si>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</si>
  <si>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</si>
  <si>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</si>
  <si>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</si>
  <si>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</si>
  <si>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</si>
  <si>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</si>
  <si>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</si>
  <si>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</si>
  <si>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</si>
  <si>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</si>
  <si>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</si>
  <si>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</si>
  <si>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</si>
  <si>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</si>
  <si>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</si>
  <si>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</si>
  <si>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</si>
  <si>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</si>
  <si>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</si>
  <si>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</si>
  <si>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</si>
  <si>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</si>
  <si>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</si>
  <si>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</si>
  <si>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</si>
  <si>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</si>
  <si>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</si>
  <si>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</si>
  <si>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</si>
  <si>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</si>
  <si>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</si>
  <si>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</si>
  <si>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</si>
  <si>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</si>
  <si>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</si>
  <si>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</si>
  <si>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</si>
  <si>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</si>
  <si>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</si>
  <si>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</si>
  <si>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</si>
  <si>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</si>
  <si>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</si>
  <si>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</si>
  <si>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DEPO PROVERA INJECTION</t>
  </si>
  <si>
    <t>each vials contains medroxyprogesterone acetate.</t>
  </si>
  <si>
    <t>Medroxyprogesterone</t>
  </si>
  <si>
    <t xml:space="preserve">Medroxyprogesterone acetate </t>
  </si>
  <si>
    <t>DEPO-PROVERA®  CONTRACEPTIVE INJECTION</t>
  </si>
  <si>
    <t>M14-4</t>
  </si>
  <si>
    <t>NDQB201709229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</si>
</sst>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\ &quot;mg&quot;"/>
  </numFmts>
  <fonts count="20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8" fillId="2" borderId="0"/>
    <xf numFmtId="0" fontId="18" fillId="2" borderId="0"/>
  </cellStyleXfs>
  <cellXfs count="177">
    <xf numFmtId="0" fontId="0" fillId="2" borderId="0" xfId="0" applyFill="1"/>
    <xf numFmtId="0" fontId="18" fillId="2" borderId="0" xfId="1" applyFill="1"/>
    <xf numFmtId="0" fontId="8" fillId="2" borderId="0" xfId="1" applyFont="1" applyFill="1"/>
    <xf numFmtId="0" fontId="3" fillId="2" borderId="0" xfId="1" applyFont="1" applyFill="1"/>
    <xf numFmtId="0" fontId="9" fillId="2" borderId="0" xfId="1" applyFont="1" applyFill="1"/>
    <xf numFmtId="0" fontId="10" fillId="3" borderId="0" xfId="1" applyFont="1" applyFill="1" applyAlignment="1" applyProtection="1">
      <alignment horizontal="left"/>
      <protection locked="0"/>
    </xf>
    <xf numFmtId="0" fontId="10" fillId="2" borderId="0" xfId="1" applyFont="1" applyFill="1" applyAlignment="1" applyProtection="1">
      <alignment horizontal="right"/>
      <protection locked="0"/>
    </xf>
    <xf numFmtId="0" fontId="8" fillId="2" borderId="0" xfId="1" applyFont="1" applyFill="1" applyAlignment="1">
      <alignment horizontal="left"/>
    </xf>
    <xf numFmtId="166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1" fillId="3" borderId="0" xfId="1" applyFont="1" applyFill="1" applyAlignment="1" applyProtection="1">
      <alignment horizontal="center"/>
      <protection locked="0"/>
    </xf>
    <xf numFmtId="0" fontId="10" fillId="3" borderId="0" xfId="1" applyFont="1" applyFill="1" applyAlignment="1" applyProtection="1">
      <alignment horizontal="center"/>
      <protection locked="0"/>
    </xf>
    <xf numFmtId="0" fontId="12" fillId="2" borderId="0" xfId="1" applyFont="1" applyFill="1"/>
    <xf numFmtId="0" fontId="9" fillId="2" borderId="0" xfId="1" applyFont="1" applyFill="1" applyAlignment="1" applyProtection="1">
      <alignment horizontal="center"/>
      <protection locked="0"/>
    </xf>
    <xf numFmtId="0" fontId="13" fillId="2" borderId="0" xfId="1" applyFont="1" applyFill="1"/>
    <xf numFmtId="2" fontId="11" fillId="3" borderId="0" xfId="1" applyNumberFormat="1" applyFont="1" applyFill="1" applyAlignment="1" applyProtection="1">
      <alignment horizontal="center"/>
      <protection locked="0"/>
    </xf>
    <xf numFmtId="0" fontId="14" fillId="2" borderId="0" xfId="1" applyFont="1" applyFill="1" applyAlignment="1">
      <alignment vertical="center" wrapText="1"/>
    </xf>
    <xf numFmtId="2" fontId="9" fillId="2" borderId="0" xfId="1" applyNumberFormat="1" applyFont="1" applyFill="1" applyAlignment="1">
      <alignment horizontal="center"/>
    </xf>
    <xf numFmtId="0" fontId="14" fillId="2" borderId="0" xfId="1" applyFont="1" applyFill="1" applyAlignment="1">
      <alignment horizontal="left" vertical="center" wrapText="1"/>
    </xf>
    <xf numFmtId="167" fontId="9" fillId="2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8" fillId="2" borderId="12" xfId="1" applyFont="1" applyFill="1" applyBorder="1" applyAlignment="1">
      <alignment horizontal="right"/>
    </xf>
    <xf numFmtId="0" fontId="10" fillId="3" borderId="13" xfId="1" applyFont="1" applyFill="1" applyBorder="1" applyAlignment="1" applyProtection="1">
      <alignment horizontal="center"/>
      <protection locked="0"/>
    </xf>
    <xf numFmtId="0" fontId="8" fillId="2" borderId="14" xfId="1" applyFont="1" applyFill="1" applyBorder="1" applyAlignment="1">
      <alignment horizontal="right"/>
    </xf>
    <xf numFmtId="0" fontId="10" fillId="3" borderId="15" xfId="1" applyFont="1" applyFill="1" applyBorder="1" applyAlignment="1" applyProtection="1">
      <alignment horizontal="center"/>
      <protection locked="0"/>
    </xf>
    <xf numFmtId="0" fontId="9" fillId="2" borderId="13" xfId="1" applyFont="1" applyFill="1" applyBorder="1" applyAlignment="1">
      <alignment horizontal="center"/>
    </xf>
    <xf numFmtId="0" fontId="9" fillId="2" borderId="16" xfId="1" applyFont="1" applyFill="1" applyBorder="1" applyAlignment="1">
      <alignment horizontal="center"/>
    </xf>
    <xf numFmtId="0" fontId="9" fillId="2" borderId="17" xfId="1" applyFont="1" applyFill="1" applyBorder="1" applyAlignment="1">
      <alignment horizontal="center"/>
    </xf>
    <xf numFmtId="0" fontId="9" fillId="2" borderId="18" xfId="1" applyFont="1" applyFill="1" applyBorder="1" applyAlignment="1">
      <alignment horizontal="center"/>
    </xf>
    <xf numFmtId="0" fontId="8" fillId="2" borderId="19" xfId="1" applyFont="1" applyFill="1" applyBorder="1" applyAlignment="1">
      <alignment horizontal="center"/>
    </xf>
    <xf numFmtId="168" fontId="8" fillId="2" borderId="17" xfId="1" applyNumberFormat="1" applyFont="1" applyFill="1" applyBorder="1" applyAlignment="1">
      <alignment horizontal="center"/>
    </xf>
    <xf numFmtId="0" fontId="8" fillId="2" borderId="15" xfId="1" applyFont="1" applyFill="1" applyBorder="1" applyAlignment="1">
      <alignment horizontal="center"/>
    </xf>
    <xf numFmtId="168" fontId="8" fillId="2" borderId="22" xfId="1" applyNumberFormat="1" applyFont="1" applyFill="1" applyBorder="1" applyAlignment="1">
      <alignment horizontal="center"/>
    </xf>
    <xf numFmtId="0" fontId="8" fillId="2" borderId="23" xfId="1" applyFont="1" applyFill="1" applyBorder="1" applyAlignment="1">
      <alignment horizontal="center"/>
    </xf>
    <xf numFmtId="168" fontId="8" fillId="2" borderId="25" xfId="1" applyNumberFormat="1" applyFont="1" applyFill="1" applyBorder="1" applyAlignment="1">
      <alignment horizontal="center"/>
    </xf>
    <xf numFmtId="0" fontId="8" fillId="2" borderId="15" xfId="1" applyFont="1" applyFill="1" applyBorder="1" applyAlignment="1">
      <alignment horizontal="right"/>
    </xf>
    <xf numFmtId="1" fontId="9" fillId="6" borderId="26" xfId="1" applyNumberFormat="1" applyFont="1" applyFill="1" applyBorder="1" applyAlignment="1">
      <alignment horizontal="center"/>
    </xf>
    <xf numFmtId="168" fontId="9" fillId="6" borderId="27" xfId="1" applyNumberFormat="1" applyFont="1" applyFill="1" applyBorder="1" applyAlignment="1">
      <alignment horizontal="center"/>
    </xf>
    <xf numFmtId="1" fontId="9" fillId="6" borderId="28" xfId="1" applyNumberFormat="1" applyFont="1" applyFill="1" applyBorder="1" applyAlignment="1">
      <alignment horizontal="center"/>
    </xf>
    <xf numFmtId="0" fontId="8" fillId="2" borderId="29" xfId="1" applyFont="1" applyFill="1" applyBorder="1" applyAlignment="1">
      <alignment horizontal="right"/>
    </xf>
    <xf numFmtId="0" fontId="8" fillId="2" borderId="31" xfId="1" applyFont="1" applyFill="1" applyBorder="1" applyAlignment="1">
      <alignment horizontal="right"/>
    </xf>
    <xf numFmtId="2" fontId="8" fillId="6" borderId="32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7" borderId="32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2" fontId="8" fillId="6" borderId="33" xfId="1" applyNumberFormat="1" applyFont="1" applyFill="1" applyBorder="1" applyAlignment="1">
      <alignment horizontal="center"/>
    </xf>
    <xf numFmtId="0" fontId="10" fillId="3" borderId="32" xfId="1" applyFont="1" applyFill="1" applyBorder="1" applyAlignment="1" applyProtection="1">
      <alignment horizontal="center"/>
      <protection locked="0"/>
    </xf>
    <xf numFmtId="1" fontId="8" fillId="2" borderId="0" xfId="1" applyNumberFormat="1" applyFont="1" applyFill="1" applyAlignment="1">
      <alignment horizontal="center"/>
    </xf>
    <xf numFmtId="0" fontId="8" fillId="2" borderId="34" xfId="1" applyFont="1" applyFill="1" applyBorder="1" applyAlignment="1">
      <alignment horizontal="right"/>
    </xf>
    <xf numFmtId="2" fontId="8" fillId="6" borderId="35" xfId="1" applyNumberFormat="1" applyFont="1" applyFill="1" applyBorder="1" applyAlignment="1">
      <alignment horizontal="center"/>
    </xf>
    <xf numFmtId="168" fontId="8" fillId="2" borderId="0" xfId="1" applyNumberFormat="1" applyFont="1" applyFill="1" applyAlignment="1">
      <alignment horizontal="center"/>
    </xf>
    <xf numFmtId="0" fontId="8" fillId="2" borderId="24" xfId="1" applyFont="1" applyFill="1" applyBorder="1" applyAlignment="1">
      <alignment horizontal="right"/>
    </xf>
    <xf numFmtId="168" fontId="9" fillId="7" borderId="30" xfId="1" applyNumberFormat="1" applyFont="1" applyFill="1" applyBorder="1" applyAlignment="1">
      <alignment horizontal="center"/>
    </xf>
    <xf numFmtId="10" fontId="8" fillId="6" borderId="32" xfId="1" applyNumberFormat="1" applyFont="1" applyFill="1" applyBorder="1" applyAlignment="1">
      <alignment horizontal="center"/>
    </xf>
    <xf numFmtId="0" fontId="8" fillId="7" borderId="33" xfId="1" applyFont="1" applyFill="1" applyBorder="1" applyAlignment="1">
      <alignment horizontal="center"/>
    </xf>
    <xf numFmtId="0" fontId="9" fillId="2" borderId="0" xfId="1" applyFont="1" applyFill="1" applyAlignment="1">
      <alignment horizontal="left"/>
    </xf>
    <xf numFmtId="169" fontId="11" fillId="3" borderId="0" xfId="1" applyNumberFormat="1" applyFont="1" applyFill="1" applyAlignment="1" applyProtection="1">
      <alignment horizontal="center"/>
      <protection locked="0"/>
    </xf>
    <xf numFmtId="170" fontId="11" fillId="3" borderId="0" xfId="1" applyNumberFormat="1" applyFont="1" applyFill="1" applyAlignment="1" applyProtection="1">
      <alignment horizontal="center"/>
      <protection locked="0"/>
    </xf>
    <xf numFmtId="2" fontId="9" fillId="2" borderId="36" xfId="1" applyNumberFormat="1" applyFont="1" applyFill="1" applyBorder="1" applyAlignment="1">
      <alignment horizontal="center"/>
    </xf>
    <xf numFmtId="0" fontId="9" fillId="2" borderId="36" xfId="1" applyFont="1" applyFill="1" applyBorder="1" applyAlignment="1">
      <alignment horizontal="center"/>
    </xf>
    <xf numFmtId="0" fontId="8" fillId="2" borderId="36" xfId="1" applyFont="1" applyFill="1" applyBorder="1" applyAlignment="1">
      <alignment horizontal="center"/>
    </xf>
    <xf numFmtId="2" fontId="8" fillId="2" borderId="12" xfId="1" applyNumberFormat="1" applyFont="1" applyFill="1" applyBorder="1" applyAlignment="1">
      <alignment horizontal="center"/>
    </xf>
    <xf numFmtId="10" fontId="8" fillId="2" borderId="36" xfId="1" applyNumberFormat="1" applyFont="1" applyFill="1" applyBorder="1" applyAlignment="1">
      <alignment horizontal="center" vertical="center"/>
    </xf>
    <xf numFmtId="0" fontId="8" fillId="2" borderId="37" xfId="1" applyFont="1" applyFill="1" applyBorder="1" applyAlignment="1">
      <alignment horizontal="center"/>
    </xf>
    <xf numFmtId="2" fontId="8" fillId="2" borderId="14" xfId="1" applyNumberFormat="1" applyFont="1" applyFill="1" applyBorder="1" applyAlignment="1">
      <alignment horizontal="center"/>
    </xf>
    <xf numFmtId="10" fontId="8" fillId="2" borderId="37" xfId="1" applyNumberFormat="1" applyFont="1" applyFill="1" applyBorder="1" applyAlignment="1">
      <alignment horizontal="center" vertical="center"/>
    </xf>
    <xf numFmtId="0" fontId="8" fillId="2" borderId="38" xfId="1" applyFont="1" applyFill="1" applyBorder="1" applyAlignment="1">
      <alignment horizontal="center"/>
    </xf>
    <xf numFmtId="2" fontId="8" fillId="2" borderId="39" xfId="1" applyNumberFormat="1" applyFont="1" applyFill="1" applyBorder="1" applyAlignment="1">
      <alignment horizontal="center"/>
    </xf>
    <xf numFmtId="10" fontId="8" fillId="2" borderId="38" xfId="1" applyNumberFormat="1" applyFont="1" applyFill="1" applyBorder="1" applyAlignment="1">
      <alignment horizontal="center" vertical="center"/>
    </xf>
    <xf numFmtId="0" fontId="8" fillId="2" borderId="39" xfId="1" applyFont="1" applyFill="1" applyBorder="1" applyAlignment="1">
      <alignment horizontal="right"/>
    </xf>
    <xf numFmtId="0" fontId="11" fillId="2" borderId="40" xfId="1" applyFont="1" applyFill="1" applyBorder="1" applyAlignment="1">
      <alignment horizontal="center"/>
    </xf>
    <xf numFmtId="0" fontId="8" fillId="2" borderId="41" xfId="1" applyFont="1" applyFill="1" applyBorder="1" applyAlignment="1">
      <alignment horizontal="right"/>
    </xf>
    <xf numFmtId="10" fontId="11" fillId="7" borderId="23" xfId="1" applyNumberFormat="1" applyFont="1" applyFill="1" applyBorder="1" applyAlignment="1">
      <alignment horizontal="center"/>
    </xf>
    <xf numFmtId="0" fontId="8" fillId="2" borderId="32" xfId="1" applyFont="1" applyFill="1" applyBorder="1" applyAlignment="1">
      <alignment horizontal="right"/>
    </xf>
    <xf numFmtId="10" fontId="11" fillId="6" borderId="42" xfId="1" applyNumberFormat="1" applyFont="1" applyFill="1" applyBorder="1" applyAlignment="1">
      <alignment horizontal="center"/>
    </xf>
    <xf numFmtId="0" fontId="8" fillId="2" borderId="33" xfId="1" applyFont="1" applyFill="1" applyBorder="1" applyAlignment="1">
      <alignment horizontal="right"/>
    </xf>
    <xf numFmtId="0" fontId="11" fillId="7" borderId="43" xfId="1" applyFont="1" applyFill="1" applyBorder="1" applyAlignment="1">
      <alignment horizontal="center"/>
    </xf>
    <xf numFmtId="165" fontId="11" fillId="2" borderId="0" xfId="1" applyNumberFormat="1" applyFont="1" applyFill="1" applyAlignment="1">
      <alignment horizontal="center"/>
    </xf>
    <xf numFmtId="0" fontId="14" fillId="2" borderId="9" xfId="1" applyFont="1" applyFill="1" applyBorder="1" applyAlignment="1">
      <alignment horizontal="right" vertical="center" wrapText="1"/>
    </xf>
    <xf numFmtId="0" fontId="8" fillId="2" borderId="9" xfId="1" applyFont="1" applyFill="1" applyBorder="1"/>
    <xf numFmtId="0" fontId="8" fillId="2" borderId="7" xfId="1" applyFont="1" applyFill="1" applyBorder="1" applyProtection="1">
      <protection locked="0"/>
    </xf>
    <xf numFmtId="0" fontId="8" fillId="2" borderId="0" xfId="1" applyFont="1" applyFill="1" applyProtection="1">
      <protection locked="0"/>
    </xf>
    <xf numFmtId="0" fontId="8" fillId="2" borderId="7" xfId="1" applyFont="1" applyFill="1" applyBorder="1"/>
    <xf numFmtId="0" fontId="9" fillId="2" borderId="11" xfId="1" applyFont="1" applyFill="1" applyBorder="1" applyProtection="1">
      <protection locked="0"/>
    </xf>
    <xf numFmtId="0" fontId="9" fillId="2" borderId="0" xfId="1" applyFont="1" applyFill="1" applyProtection="1">
      <protection locked="0"/>
    </xf>
    <xf numFmtId="0" fontId="8" fillId="2" borderId="11" xfId="1" applyFont="1" applyFill="1" applyBorder="1" applyProtection="1">
      <protection locked="0"/>
    </xf>
    <xf numFmtId="0" fontId="8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0" fontId="19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8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22" fontId="6" fillId="2" borderId="0" xfId="2" applyNumberFormat="1" applyFont="1" applyFill="1"/>
    <xf numFmtId="14" fontId="10" fillId="3" borderId="0" xfId="1" applyNumberFormat="1" applyFont="1" applyFill="1" applyAlignment="1" applyProtection="1">
      <alignment horizontal="left"/>
      <protection locked="0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9" fillId="2" borderId="0" xfId="1" applyFont="1" applyFill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14" fillId="2" borderId="12" xfId="1" applyFont="1" applyFill="1" applyBorder="1" applyAlignment="1">
      <alignment horizontal="left" vertical="center" wrapText="1"/>
    </xf>
    <xf numFmtId="0" fontId="14" fillId="2" borderId="10" xfId="1" applyFont="1" applyFill="1" applyBorder="1" applyAlignment="1">
      <alignment horizontal="left" vertical="center" wrapText="1"/>
    </xf>
    <xf numFmtId="0" fontId="14" fillId="2" borderId="39" xfId="1" applyFont="1" applyFill="1" applyBorder="1" applyAlignment="1">
      <alignment horizontal="left" vertical="center" wrapText="1"/>
    </xf>
    <xf numFmtId="0" fontId="14" fillId="2" borderId="9" xfId="1" applyFont="1" applyFill="1" applyBorder="1" applyAlignment="1">
      <alignment horizontal="left" vertical="center" wrapText="1"/>
    </xf>
    <xf numFmtId="0" fontId="9" fillId="2" borderId="10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0" fontId="9" fillId="2" borderId="39" xfId="1" applyFont="1" applyFill="1" applyBorder="1" applyAlignment="1">
      <alignment horizontal="center" vertical="center"/>
    </xf>
    <xf numFmtId="0" fontId="14" fillId="2" borderId="13" xfId="1" applyFont="1" applyFill="1" applyBorder="1" applyAlignment="1">
      <alignment horizontal="left" vertical="center" wrapText="1"/>
    </xf>
    <xf numFmtId="0" fontId="14" fillId="2" borderId="40" xfId="1" applyFont="1" applyFill="1" applyBorder="1" applyAlignment="1">
      <alignment horizontal="left" vertical="center" wrapText="1"/>
    </xf>
    <xf numFmtId="0" fontId="10" fillId="3" borderId="0" xfId="1" applyFont="1" applyFill="1" applyAlignment="1" applyProtection="1">
      <alignment horizontal="left"/>
      <protection locked="0"/>
    </xf>
    <xf numFmtId="0" fontId="14" fillId="2" borderId="44" xfId="1" applyFont="1" applyFill="1" applyBorder="1" applyAlignment="1">
      <alignment horizontal="left" vertical="center" wrapText="1"/>
    </xf>
    <xf numFmtId="0" fontId="14" fillId="2" borderId="45" xfId="1" applyFont="1" applyFill="1" applyBorder="1" applyAlignment="1">
      <alignment horizontal="left" vertical="center" wrapText="1"/>
    </xf>
    <xf numFmtId="0" fontId="14" fillId="2" borderId="46" xfId="1" applyFont="1" applyFill="1" applyBorder="1" applyAlignment="1">
      <alignment horizontal="left" vertical="center" wrapText="1"/>
    </xf>
    <xf numFmtId="0" fontId="9" fillId="2" borderId="29" xfId="1" applyFont="1" applyFill="1" applyBorder="1" applyAlignment="1">
      <alignment horizontal="center"/>
    </xf>
    <xf numFmtId="0" fontId="9" fillId="2" borderId="47" xfId="1" applyFont="1" applyFill="1" applyBorder="1" applyAlignment="1">
      <alignment horizontal="center"/>
    </xf>
    <xf numFmtId="0" fontId="9" fillId="2" borderId="48" xfId="1" applyFont="1" applyFill="1" applyBorder="1" applyAlignment="1">
      <alignment horizontal="center"/>
    </xf>
    <xf numFmtId="0" fontId="11" fillId="3" borderId="0" xfId="1" applyFont="1" applyFill="1" applyAlignment="1" applyProtection="1">
      <alignment horizontal="left"/>
      <protection locked="0"/>
    </xf>
    <xf numFmtId="0" fontId="15" fillId="2" borderId="0" xfId="1" applyFont="1" applyFill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4" fillId="2" borderId="44" xfId="1" applyFont="1" applyFill="1" applyBorder="1" applyAlignment="1">
      <alignment horizontal="center"/>
    </xf>
    <xf numFmtId="0" fontId="14" fillId="2" borderId="45" xfId="1" applyFont="1" applyFill="1" applyBorder="1" applyAlignment="1">
      <alignment horizontal="center"/>
    </xf>
    <xf numFmtId="0" fontId="14" fillId="2" borderId="46" xfId="1" applyFont="1" applyFill="1" applyBorder="1" applyAlignment="1">
      <alignment horizontal="center"/>
    </xf>
    <xf numFmtId="0" fontId="11" fillId="3" borderId="20" xfId="1" applyFont="1" applyFill="1" applyBorder="1" applyAlignment="1" applyProtection="1">
      <alignment horizontal="center"/>
      <protection locked="0"/>
    </xf>
    <xf numFmtId="0" fontId="11" fillId="3" borderId="14" xfId="1" applyFont="1" applyFill="1" applyBorder="1" applyAlignment="1" applyProtection="1">
      <alignment horizontal="center"/>
      <protection locked="0"/>
    </xf>
    <xf numFmtId="0" fontId="11" fillId="3" borderId="24" xfId="1" applyFont="1" applyFill="1" applyBorder="1" applyAlignment="1" applyProtection="1">
      <alignment horizontal="center"/>
      <protection locked="0"/>
    </xf>
    <xf numFmtId="0" fontId="11" fillId="3" borderId="21" xfId="1" applyFont="1" applyFill="1" applyBorder="1" applyAlignment="1" applyProtection="1">
      <alignment horizontal="center"/>
      <protection locked="0"/>
    </xf>
    <xf numFmtId="0" fontId="11" fillId="3" borderId="7" xfId="1" applyFont="1" applyFill="1" applyBorder="1" applyAlignment="1" applyProtection="1">
      <alignment horizontal="center"/>
      <protection locked="0"/>
    </xf>
    <xf numFmtId="0" fontId="11" fillId="3" borderId="30" xfId="1" applyFont="1" applyFill="1" applyBorder="1" applyAlignment="1" applyProtection="1">
      <alignment horizontal="center"/>
      <protection locked="0"/>
    </xf>
    <xf numFmtId="2" fontId="11" fillId="3" borderId="12" xfId="1" applyNumberFormat="1" applyFont="1" applyFill="1" applyBorder="1" applyAlignment="1" applyProtection="1">
      <alignment horizontal="center" vertical="center"/>
      <protection locked="0"/>
    </xf>
    <xf numFmtId="2" fontId="11" fillId="3" borderId="14" xfId="1" applyNumberFormat="1" applyFont="1" applyFill="1" applyBorder="1" applyAlignment="1" applyProtection="1">
      <alignment horizontal="center" vertical="center"/>
      <protection locked="0"/>
    </xf>
    <xf numFmtId="2" fontId="11" fillId="3" borderId="39" xfId="1" applyNumberFormat="1" applyFont="1" applyFill="1" applyBorder="1" applyAlignment="1" applyProtection="1">
      <alignment horizontal="center" vertical="center"/>
      <protection locked="0"/>
    </xf>
    <xf numFmtId="2" fontId="11" fillId="3" borderId="36" xfId="1" applyNumberFormat="1" applyFont="1" applyFill="1" applyBorder="1" applyAlignment="1" applyProtection="1">
      <alignment horizontal="center" vertical="center"/>
      <protection locked="0"/>
    </xf>
    <xf numFmtId="2" fontId="11" fillId="3" borderId="37" xfId="1" applyNumberFormat="1" applyFont="1" applyFill="1" applyBorder="1" applyAlignment="1" applyProtection="1">
      <alignment horizontal="center" vertical="center"/>
      <protection locked="0"/>
    </xf>
    <xf numFmtId="2" fontId="11" fillId="3" borderId="38" xfId="1" applyNumberFormat="1" applyFont="1" applyFill="1" applyBorder="1" applyAlignment="1" applyProtection="1">
      <alignment horizontal="center" vertical="center"/>
      <protection locked="0"/>
    </xf>
    <xf numFmtId="0" fontId="11" fillId="3" borderId="12" xfId="1" applyFont="1" applyFill="1" applyBorder="1" applyAlignment="1" applyProtection="1">
      <alignment horizontal="center"/>
      <protection locked="0"/>
    </xf>
    <xf numFmtId="0" fontId="11" fillId="3" borderId="39" xfId="1" applyFont="1" applyFill="1" applyBorder="1" applyAlignment="1" applyProtection="1">
      <alignment horizontal="center"/>
      <protection locked="0"/>
    </xf>
  </cellXfs>
  <cellStyles count="3">
    <cellStyle name="Normal" xfId="0" builtinId="0"/>
    <cellStyle name="Normal 2" xfId="2"/>
    <cellStyle name="Normal 3" xfId="1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8" zoomScale="85" zoomScaleNormal="85" workbookViewId="0">
      <selection activeCell="E30" sqref="E30"/>
    </sheetView>
  </sheetViews>
  <sheetFormatPr defaultRowHeight="13.5" x14ac:dyDescent="0.25"/>
  <cols>
    <col min="1" max="1" width="27.5703125" style="90" customWidth="1"/>
    <col min="2" max="2" width="20.42578125" style="90" customWidth="1"/>
    <col min="3" max="3" width="31.85546875" style="90" customWidth="1"/>
    <col min="4" max="4" width="25.85546875" style="90" customWidth="1"/>
    <col min="5" max="5" width="25.7109375" style="90" customWidth="1"/>
    <col min="6" max="6" width="23.140625" style="90" customWidth="1"/>
    <col min="7" max="7" width="28.42578125" style="90" customWidth="1"/>
    <col min="8" max="8" width="21.5703125" style="90" customWidth="1"/>
    <col min="9" max="9" width="9.140625" style="90" customWidth="1"/>
    <col min="10" max="16384" width="9.140625" style="127"/>
  </cols>
  <sheetData>
    <row r="14" spans="1:6" ht="15" customHeight="1" x14ac:dyDescent="0.3">
      <c r="A14" s="89"/>
      <c r="C14" s="91"/>
      <c r="F14" s="91"/>
    </row>
    <row r="15" spans="1:6" ht="18.75" customHeight="1" x14ac:dyDescent="0.3">
      <c r="A15" s="136" t="s">
        <v>0</v>
      </c>
      <c r="B15" s="136"/>
      <c r="C15" s="136"/>
      <c r="D15" s="136"/>
      <c r="E15" s="136"/>
    </row>
    <row r="16" spans="1:6" ht="16.5" customHeight="1" x14ac:dyDescent="0.3">
      <c r="A16" s="92" t="s">
        <v>1</v>
      </c>
      <c r="B16" s="93" t="s">
        <v>2</v>
      </c>
    </row>
    <row r="17" spans="1:5" ht="16.5" customHeight="1" x14ac:dyDescent="0.3">
      <c r="A17" s="94" t="s">
        <v>3</v>
      </c>
      <c r="B17" s="94" t="s">
        <v>97</v>
      </c>
      <c r="D17" s="95"/>
      <c r="E17" s="96"/>
    </row>
    <row r="18" spans="1:5" ht="16.5" customHeight="1" x14ac:dyDescent="0.3">
      <c r="A18" s="97" t="s">
        <v>4</v>
      </c>
      <c r="B18" s="98" t="s">
        <v>100</v>
      </c>
      <c r="C18" s="96"/>
      <c r="D18" s="96"/>
      <c r="E18" s="96"/>
    </row>
    <row r="19" spans="1:5" ht="16.5" customHeight="1" x14ac:dyDescent="0.3">
      <c r="A19" s="97" t="s">
        <v>5</v>
      </c>
      <c r="B19" s="99">
        <v>99.7</v>
      </c>
      <c r="C19" s="96"/>
      <c r="D19" s="96"/>
      <c r="E19" s="96"/>
    </row>
    <row r="20" spans="1:5" ht="16.5" customHeight="1" x14ac:dyDescent="0.3">
      <c r="A20" s="94" t="s">
        <v>6</v>
      </c>
      <c r="B20" s="99">
        <v>19.579999999999998</v>
      </c>
      <c r="C20" s="96"/>
      <c r="D20" s="96"/>
      <c r="E20" s="96"/>
    </row>
    <row r="21" spans="1:5" ht="16.5" customHeight="1" x14ac:dyDescent="0.3">
      <c r="A21" s="94" t="s">
        <v>8</v>
      </c>
      <c r="B21" s="100">
        <f>B20/50*10/100</f>
        <v>3.9159999999999993E-2</v>
      </c>
      <c r="C21" s="96"/>
      <c r="D21" s="96"/>
      <c r="E21" s="96"/>
    </row>
    <row r="22" spans="1:5" ht="15.75" customHeight="1" x14ac:dyDescent="0.25">
      <c r="A22" s="96"/>
      <c r="B22" s="134">
        <v>43045.351087962961</v>
      </c>
      <c r="C22" s="96"/>
      <c r="D22" s="96"/>
      <c r="E22" s="96"/>
    </row>
    <row r="23" spans="1:5" ht="16.5" customHeight="1" x14ac:dyDescent="0.3">
      <c r="A23" s="101" t="s">
        <v>9</v>
      </c>
      <c r="B23" s="102" t="s">
        <v>10</v>
      </c>
      <c r="C23" s="101" t="s">
        <v>11</v>
      </c>
      <c r="D23" s="101" t="s">
        <v>12</v>
      </c>
      <c r="E23" s="101" t="s">
        <v>13</v>
      </c>
    </row>
    <row r="24" spans="1:5" ht="16.5" customHeight="1" x14ac:dyDescent="0.3">
      <c r="A24" s="103">
        <v>1</v>
      </c>
      <c r="B24" s="104">
        <v>78613627</v>
      </c>
      <c r="C24" s="104">
        <v>4613.08</v>
      </c>
      <c r="D24" s="105">
        <v>0.98</v>
      </c>
      <c r="E24" s="106">
        <v>4.5199999999999996</v>
      </c>
    </row>
    <row r="25" spans="1:5" ht="16.5" customHeight="1" x14ac:dyDescent="0.3">
      <c r="A25" s="103">
        <v>2</v>
      </c>
      <c r="B25" s="104">
        <v>78752116</v>
      </c>
      <c r="C25" s="104">
        <v>4634.7</v>
      </c>
      <c r="D25" s="105">
        <v>0.97</v>
      </c>
      <c r="E25" s="105">
        <v>4.53</v>
      </c>
    </row>
    <row r="26" spans="1:5" ht="16.5" customHeight="1" x14ac:dyDescent="0.3">
      <c r="A26" s="103">
        <v>3</v>
      </c>
      <c r="B26" s="104">
        <v>78465037</v>
      </c>
      <c r="C26" s="104">
        <v>4638.7</v>
      </c>
      <c r="D26" s="105">
        <v>0.97</v>
      </c>
      <c r="E26" s="105">
        <v>4.53</v>
      </c>
    </row>
    <row r="27" spans="1:5" ht="16.5" customHeight="1" x14ac:dyDescent="0.3">
      <c r="A27" s="103">
        <v>4</v>
      </c>
      <c r="B27" s="104">
        <v>78730759</v>
      </c>
      <c r="C27" s="104">
        <v>4629.97</v>
      </c>
      <c r="D27" s="105">
        <v>0.98</v>
      </c>
      <c r="E27" s="105">
        <v>4.5199999999999996</v>
      </c>
    </row>
    <row r="28" spans="1:5" ht="16.5" customHeight="1" x14ac:dyDescent="0.3">
      <c r="A28" s="103">
        <v>5</v>
      </c>
      <c r="B28" s="104">
        <v>78926285</v>
      </c>
      <c r="C28" s="104">
        <v>4593.66</v>
      </c>
      <c r="D28" s="105">
        <v>0.98</v>
      </c>
      <c r="E28" s="105">
        <v>4.5199999999999996</v>
      </c>
    </row>
    <row r="29" spans="1:5" ht="16.5" customHeight="1" x14ac:dyDescent="0.3">
      <c r="A29" s="103">
        <v>6</v>
      </c>
      <c r="B29" s="107">
        <v>78526679</v>
      </c>
      <c r="C29" s="107">
        <v>4594.17</v>
      </c>
      <c r="D29" s="108">
        <v>0.97</v>
      </c>
      <c r="E29" s="108">
        <v>4.53</v>
      </c>
    </row>
    <row r="30" spans="1:5" ht="16.5" customHeight="1" x14ac:dyDescent="0.3">
      <c r="A30" s="109" t="s">
        <v>14</v>
      </c>
      <c r="B30" s="110">
        <f>AVERAGE(B24:B29)</f>
        <v>78669083.833333328</v>
      </c>
      <c r="C30" s="111">
        <f>AVERAGE(C24:C29)</f>
        <v>4617.38</v>
      </c>
      <c r="D30" s="112">
        <f>AVERAGE(D24:D29)</f>
        <v>0.97499999999999998</v>
      </c>
      <c r="E30" s="112">
        <f>AVERAGE(E24:E29)</f>
        <v>4.5250000000000004</v>
      </c>
    </row>
    <row r="31" spans="1:5" ht="16.5" customHeight="1" x14ac:dyDescent="0.3">
      <c r="A31" s="113" t="s">
        <v>15</v>
      </c>
      <c r="B31" s="114">
        <f>(STDEV(B24:B29)/B30)</f>
        <v>2.1409708169068159E-3</v>
      </c>
      <c r="C31" s="115"/>
      <c r="D31" s="115"/>
      <c r="E31" s="116"/>
    </row>
    <row r="32" spans="1:5" s="90" customFormat="1" ht="16.5" customHeight="1" x14ac:dyDescent="0.3">
      <c r="A32" s="117" t="s">
        <v>16</v>
      </c>
      <c r="B32" s="118">
        <f>COUNT(B24:B29)</f>
        <v>6</v>
      </c>
      <c r="C32" s="119"/>
      <c r="D32" s="120"/>
      <c r="E32" s="121"/>
    </row>
    <row r="33" spans="1:5" s="90" customFormat="1" ht="15.75" customHeight="1" x14ac:dyDescent="0.25">
      <c r="A33" s="96"/>
      <c r="B33" s="96"/>
      <c r="C33" s="96"/>
      <c r="D33" s="96"/>
      <c r="E33" s="96"/>
    </row>
    <row r="34" spans="1:5" s="90" customFormat="1" ht="16.5" customHeight="1" x14ac:dyDescent="0.3">
      <c r="A34" s="97" t="s">
        <v>17</v>
      </c>
      <c r="B34" s="122" t="s">
        <v>18</v>
      </c>
      <c r="C34" s="123"/>
      <c r="D34" s="123"/>
      <c r="E34" s="123"/>
    </row>
    <row r="35" spans="1:5" ht="16.5" customHeight="1" x14ac:dyDescent="0.3">
      <c r="A35" s="97"/>
      <c r="B35" s="122" t="s">
        <v>19</v>
      </c>
      <c r="C35" s="123"/>
      <c r="D35" s="123"/>
      <c r="E35" s="123"/>
    </row>
    <row r="36" spans="1:5" ht="16.5" customHeight="1" x14ac:dyDescent="0.3">
      <c r="A36" s="97"/>
      <c r="B36" s="122" t="s">
        <v>20</v>
      </c>
      <c r="C36" s="123"/>
      <c r="D36" s="123"/>
      <c r="E36" s="123"/>
    </row>
    <row r="37" spans="1:5" ht="15.75" customHeight="1" x14ac:dyDescent="0.25">
      <c r="A37" s="96"/>
      <c r="B37" s="96"/>
      <c r="C37" s="96"/>
      <c r="D37" s="96"/>
      <c r="E37" s="96"/>
    </row>
    <row r="38" spans="1:5" ht="16.5" customHeight="1" x14ac:dyDescent="0.3">
      <c r="A38" s="92" t="s">
        <v>1</v>
      </c>
      <c r="B38" s="93" t="s">
        <v>21</v>
      </c>
    </row>
    <row r="39" spans="1:5" ht="16.5" customHeight="1" x14ac:dyDescent="0.3">
      <c r="A39" s="97" t="s">
        <v>4</v>
      </c>
      <c r="B39" s="94"/>
      <c r="C39" s="96"/>
      <c r="D39" s="96"/>
      <c r="E39" s="96"/>
    </row>
    <row r="40" spans="1:5" ht="16.5" customHeight="1" x14ac:dyDescent="0.3">
      <c r="A40" s="97" t="s">
        <v>5</v>
      </c>
      <c r="B40" s="99"/>
      <c r="C40" s="96"/>
      <c r="D40" s="96"/>
      <c r="E40" s="96"/>
    </row>
    <row r="41" spans="1:5" ht="16.5" customHeight="1" x14ac:dyDescent="0.3">
      <c r="A41" s="94" t="s">
        <v>6</v>
      </c>
      <c r="B41" s="99"/>
      <c r="C41" s="96"/>
      <c r="D41" s="96"/>
      <c r="E41" s="96"/>
    </row>
    <row r="42" spans="1:5" ht="16.5" customHeight="1" x14ac:dyDescent="0.3">
      <c r="A42" s="94" t="s">
        <v>8</v>
      </c>
      <c r="B42" s="100"/>
      <c r="C42" s="96"/>
      <c r="D42" s="96"/>
      <c r="E42" s="96"/>
    </row>
    <row r="43" spans="1:5" ht="15.75" customHeight="1" x14ac:dyDescent="0.25">
      <c r="A43" s="96"/>
      <c r="B43" s="96"/>
      <c r="C43" s="96"/>
      <c r="D43" s="96"/>
      <c r="E43" s="96"/>
    </row>
    <row r="44" spans="1:5" ht="16.5" customHeight="1" x14ac:dyDescent="0.3">
      <c r="A44" s="101" t="s">
        <v>9</v>
      </c>
      <c r="B44" s="102" t="s">
        <v>10</v>
      </c>
      <c r="C44" s="101" t="s">
        <v>11</v>
      </c>
      <c r="D44" s="101" t="s">
        <v>12</v>
      </c>
      <c r="E44" s="101" t="s">
        <v>13</v>
      </c>
    </row>
    <row r="45" spans="1:5" ht="16.5" customHeight="1" x14ac:dyDescent="0.3">
      <c r="A45" s="103">
        <v>1</v>
      </c>
      <c r="B45" s="104"/>
      <c r="C45" s="104"/>
      <c r="D45" s="105"/>
      <c r="E45" s="106"/>
    </row>
    <row r="46" spans="1:5" ht="16.5" customHeight="1" x14ac:dyDescent="0.3">
      <c r="A46" s="103">
        <v>2</v>
      </c>
      <c r="B46" s="104"/>
      <c r="C46" s="104"/>
      <c r="D46" s="105"/>
      <c r="E46" s="105"/>
    </row>
    <row r="47" spans="1:5" ht="16.5" customHeight="1" x14ac:dyDescent="0.3">
      <c r="A47" s="103">
        <v>3</v>
      </c>
      <c r="B47" s="104"/>
      <c r="C47" s="104"/>
      <c r="D47" s="105"/>
      <c r="E47" s="105"/>
    </row>
    <row r="48" spans="1:5" ht="16.5" customHeight="1" x14ac:dyDescent="0.3">
      <c r="A48" s="103">
        <v>4</v>
      </c>
      <c r="B48" s="104"/>
      <c r="C48" s="104"/>
      <c r="D48" s="105"/>
      <c r="E48" s="105"/>
    </row>
    <row r="49" spans="1:7" ht="16.5" customHeight="1" x14ac:dyDescent="0.3">
      <c r="A49" s="103">
        <v>5</v>
      </c>
      <c r="B49" s="104"/>
      <c r="C49" s="104"/>
      <c r="D49" s="105"/>
      <c r="E49" s="105"/>
    </row>
    <row r="50" spans="1:7" ht="16.5" customHeight="1" x14ac:dyDescent="0.3">
      <c r="A50" s="103">
        <v>6</v>
      </c>
      <c r="B50" s="107"/>
      <c r="C50" s="107"/>
      <c r="D50" s="108"/>
      <c r="E50" s="108"/>
    </row>
    <row r="51" spans="1:7" ht="16.5" customHeight="1" x14ac:dyDescent="0.3">
      <c r="A51" s="109" t="s">
        <v>14</v>
      </c>
      <c r="B51" s="110" t="e">
        <f>AVERAGE(B45:B50)</f>
        <v>#DIV/0!</v>
      </c>
      <c r="C51" s="111" t="e">
        <f>AVERAGE(C45:C50)</f>
        <v>#DIV/0!</v>
      </c>
      <c r="D51" s="112" t="e">
        <f>AVERAGE(D45:D50)</f>
        <v>#DIV/0!</v>
      </c>
      <c r="E51" s="112" t="e">
        <f>AVERAGE(E45:E50)</f>
        <v>#DIV/0!</v>
      </c>
    </row>
    <row r="52" spans="1:7" ht="16.5" customHeight="1" x14ac:dyDescent="0.3">
      <c r="A52" s="113" t="s">
        <v>15</v>
      </c>
      <c r="B52" s="114" t="e">
        <f>(STDEV(B45:B50)/B51)</f>
        <v>#DIV/0!</v>
      </c>
      <c r="C52" s="115"/>
      <c r="D52" s="115"/>
      <c r="E52" s="116"/>
    </row>
    <row r="53" spans="1:7" s="90" customFormat="1" ht="16.5" customHeight="1" x14ac:dyDescent="0.3">
      <c r="A53" s="117" t="s">
        <v>16</v>
      </c>
      <c r="B53" s="118">
        <f>COUNT(B45:B50)</f>
        <v>0</v>
      </c>
      <c r="C53" s="119"/>
      <c r="D53" s="120"/>
      <c r="E53" s="121"/>
    </row>
    <row r="54" spans="1:7" s="90" customFormat="1" ht="15.75" customHeight="1" x14ac:dyDescent="0.25">
      <c r="A54" s="96"/>
      <c r="B54" s="96"/>
      <c r="C54" s="96"/>
      <c r="D54" s="96"/>
      <c r="E54" s="96"/>
    </row>
    <row r="55" spans="1:7" s="90" customFormat="1" ht="16.5" customHeight="1" x14ac:dyDescent="0.3">
      <c r="A55" s="97" t="s">
        <v>17</v>
      </c>
      <c r="B55" s="122" t="s">
        <v>18</v>
      </c>
      <c r="C55" s="123"/>
      <c r="D55" s="123"/>
      <c r="E55" s="123"/>
    </row>
    <row r="56" spans="1:7" ht="16.5" customHeight="1" x14ac:dyDescent="0.3">
      <c r="A56" s="97"/>
      <c r="B56" s="122" t="s">
        <v>19</v>
      </c>
      <c r="C56" s="123"/>
      <c r="D56" s="123"/>
      <c r="E56" s="123"/>
    </row>
    <row r="57" spans="1:7" ht="16.5" customHeight="1" x14ac:dyDescent="0.3">
      <c r="A57" s="97"/>
      <c r="B57" s="122" t="s">
        <v>20</v>
      </c>
      <c r="C57" s="123"/>
      <c r="D57" s="123"/>
      <c r="E57" s="123"/>
    </row>
    <row r="58" spans="1:7" ht="14.25" customHeight="1" thickBot="1" x14ac:dyDescent="0.3">
      <c r="A58" s="124"/>
      <c r="B58" s="125"/>
      <c r="D58" s="126"/>
      <c r="F58" s="127"/>
      <c r="G58" s="127"/>
    </row>
    <row r="59" spans="1:7" ht="15" customHeight="1" x14ac:dyDescent="0.3">
      <c r="B59" s="137" t="s">
        <v>22</v>
      </c>
      <c r="C59" s="137"/>
      <c r="E59" s="128" t="s">
        <v>23</v>
      </c>
      <c r="F59" s="129"/>
      <c r="G59" s="128" t="s">
        <v>24</v>
      </c>
    </row>
    <row r="60" spans="1:7" ht="15" customHeight="1" x14ac:dyDescent="0.3">
      <c r="A60" s="130" t="s">
        <v>25</v>
      </c>
      <c r="B60" s="131"/>
      <c r="C60" s="131"/>
      <c r="E60" s="131"/>
      <c r="G60" s="131"/>
    </row>
    <row r="61" spans="1:7" ht="15" customHeight="1" x14ac:dyDescent="0.3">
      <c r="A61" s="130" t="s">
        <v>26</v>
      </c>
      <c r="B61" s="132"/>
      <c r="C61" s="132"/>
      <c r="E61" s="132"/>
      <c r="G61" s="13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32" zoomScale="55" zoomScaleNormal="55" zoomScaleSheetLayoutView="55" workbookViewId="0">
      <selection activeCell="F44" sqref="F44"/>
    </sheetView>
  </sheetViews>
  <sheetFormatPr defaultRowHeight="12.75" x14ac:dyDescent="0.2"/>
  <cols>
    <col min="1" max="1" width="58.5703125" style="1" customWidth="1"/>
    <col min="2" max="2" width="34.28515625" style="1" customWidth="1"/>
    <col min="3" max="3" width="43.140625" style="1" customWidth="1"/>
    <col min="4" max="4" width="27.85546875" style="1" customWidth="1"/>
    <col min="5" max="5" width="34.85546875" style="1" customWidth="1"/>
    <col min="6" max="6" width="29.85546875" style="1" customWidth="1"/>
    <col min="7" max="7" width="36.85546875" style="1" customWidth="1"/>
    <col min="8" max="8" width="23.85546875" style="1" customWidth="1"/>
    <col min="9" max="16384" width="9.140625" style="1"/>
  </cols>
  <sheetData>
    <row r="1" spans="1:8" x14ac:dyDescent="0.2">
      <c r="A1" s="158" t="s">
        <v>27</v>
      </c>
      <c r="B1" s="158"/>
      <c r="C1" s="158"/>
      <c r="D1" s="158"/>
      <c r="E1" s="158"/>
      <c r="F1" s="158"/>
      <c r="G1" s="158"/>
      <c r="H1" s="158"/>
    </row>
    <row r="2" spans="1:8" x14ac:dyDescent="0.2">
      <c r="A2" s="158"/>
      <c r="B2" s="158"/>
      <c r="C2" s="158"/>
      <c r="D2" s="158"/>
      <c r="E2" s="158"/>
      <c r="F2" s="158"/>
      <c r="G2" s="158"/>
      <c r="H2" s="158"/>
    </row>
    <row r="3" spans="1:8" x14ac:dyDescent="0.2">
      <c r="A3" s="158"/>
      <c r="B3" s="158"/>
      <c r="C3" s="158"/>
      <c r="D3" s="158"/>
      <c r="E3" s="158"/>
      <c r="F3" s="158"/>
      <c r="G3" s="158"/>
      <c r="H3" s="158"/>
    </row>
    <row r="4" spans="1:8" x14ac:dyDescent="0.2">
      <c r="A4" s="158"/>
      <c r="B4" s="158"/>
      <c r="C4" s="158"/>
      <c r="D4" s="158"/>
      <c r="E4" s="158"/>
      <c r="F4" s="158"/>
      <c r="G4" s="158"/>
      <c r="H4" s="158"/>
    </row>
    <row r="5" spans="1:8" x14ac:dyDescent="0.2">
      <c r="A5" s="158"/>
      <c r="B5" s="158"/>
      <c r="C5" s="158"/>
      <c r="D5" s="158"/>
      <c r="E5" s="158"/>
      <c r="F5" s="158"/>
      <c r="G5" s="158"/>
      <c r="H5" s="158"/>
    </row>
    <row r="6" spans="1:8" x14ac:dyDescent="0.2">
      <c r="A6" s="158"/>
      <c r="B6" s="158"/>
      <c r="C6" s="158"/>
      <c r="D6" s="158"/>
      <c r="E6" s="158"/>
      <c r="F6" s="158"/>
      <c r="G6" s="158"/>
      <c r="H6" s="158"/>
    </row>
    <row r="7" spans="1:8" x14ac:dyDescent="0.2">
      <c r="A7" s="158"/>
      <c r="B7" s="158"/>
      <c r="C7" s="158"/>
      <c r="D7" s="158"/>
      <c r="E7" s="158"/>
      <c r="F7" s="158"/>
      <c r="G7" s="158"/>
      <c r="H7" s="158"/>
    </row>
    <row r="8" spans="1:8" x14ac:dyDescent="0.2">
      <c r="A8" s="159" t="s">
        <v>28</v>
      </c>
      <c r="B8" s="159"/>
      <c r="C8" s="159"/>
      <c r="D8" s="159"/>
      <c r="E8" s="159"/>
      <c r="F8" s="159"/>
      <c r="G8" s="159"/>
      <c r="H8" s="159"/>
    </row>
    <row r="9" spans="1:8" x14ac:dyDescent="0.2">
      <c r="A9" s="159"/>
      <c r="B9" s="159"/>
      <c r="C9" s="159"/>
      <c r="D9" s="159"/>
      <c r="E9" s="159"/>
      <c r="F9" s="159"/>
      <c r="G9" s="159"/>
      <c r="H9" s="159"/>
    </row>
    <row r="10" spans="1:8" x14ac:dyDescent="0.2">
      <c r="A10" s="159"/>
      <c r="B10" s="159"/>
      <c r="C10" s="159"/>
      <c r="D10" s="159"/>
      <c r="E10" s="159"/>
      <c r="F10" s="159"/>
      <c r="G10" s="159"/>
      <c r="H10" s="159"/>
    </row>
    <row r="11" spans="1:8" x14ac:dyDescent="0.2">
      <c r="A11" s="159"/>
      <c r="B11" s="159"/>
      <c r="C11" s="159"/>
      <c r="D11" s="159"/>
      <c r="E11" s="159"/>
      <c r="F11" s="159"/>
      <c r="G11" s="159"/>
      <c r="H11" s="159"/>
    </row>
    <row r="12" spans="1:8" x14ac:dyDescent="0.2">
      <c r="A12" s="159"/>
      <c r="B12" s="159"/>
      <c r="C12" s="159"/>
      <c r="D12" s="159"/>
      <c r="E12" s="159"/>
      <c r="F12" s="159"/>
      <c r="G12" s="159"/>
      <c r="H12" s="159"/>
    </row>
    <row r="13" spans="1:8" x14ac:dyDescent="0.2">
      <c r="A13" s="159"/>
      <c r="B13" s="159"/>
      <c r="C13" s="159"/>
      <c r="D13" s="159"/>
      <c r="E13" s="159"/>
      <c r="F13" s="159"/>
      <c r="G13" s="159"/>
      <c r="H13" s="159"/>
    </row>
    <row r="14" spans="1:8" x14ac:dyDescent="0.2">
      <c r="A14" s="159"/>
      <c r="B14" s="159"/>
      <c r="C14" s="159"/>
      <c r="D14" s="159"/>
      <c r="E14" s="159"/>
      <c r="F14" s="159"/>
      <c r="G14" s="159"/>
      <c r="H14" s="159"/>
    </row>
    <row r="15" spans="1:8" ht="19.5" customHeight="1" thickBot="1" x14ac:dyDescent="0.35">
      <c r="A15" s="2"/>
      <c r="B15" s="2"/>
      <c r="C15" s="2"/>
      <c r="D15" s="2"/>
      <c r="E15" s="2"/>
      <c r="F15" s="2"/>
      <c r="G15" s="2"/>
      <c r="H15" s="2"/>
    </row>
    <row r="16" spans="1:8" ht="19.5" customHeight="1" thickBot="1" x14ac:dyDescent="0.35">
      <c r="A16" s="160" t="s">
        <v>29</v>
      </c>
      <c r="B16" s="161"/>
      <c r="C16" s="161"/>
      <c r="D16" s="161"/>
      <c r="E16" s="161"/>
      <c r="F16" s="161"/>
      <c r="G16" s="161"/>
      <c r="H16" s="162"/>
    </row>
    <row r="17" spans="1:8" ht="18.75" customHeight="1" x14ac:dyDescent="0.3">
      <c r="A17" s="3" t="s">
        <v>30</v>
      </c>
      <c r="B17" s="3"/>
      <c r="C17" s="2"/>
      <c r="D17" s="2"/>
      <c r="E17" s="2"/>
      <c r="F17" s="2"/>
      <c r="G17" s="2"/>
      <c r="H17" s="2"/>
    </row>
    <row r="18" spans="1:8" ht="26.25" customHeight="1" x14ac:dyDescent="0.4">
      <c r="A18" s="4" t="s">
        <v>31</v>
      </c>
      <c r="B18" s="157" t="s">
        <v>101</v>
      </c>
      <c r="C18" s="157"/>
      <c r="D18" s="157"/>
      <c r="E18" s="157"/>
      <c r="F18" s="2"/>
      <c r="G18" s="2"/>
      <c r="H18" s="2"/>
    </row>
    <row r="19" spans="1:8" ht="26.25" customHeight="1" x14ac:dyDescent="0.4">
      <c r="A19" s="4" t="s">
        <v>32</v>
      </c>
      <c r="B19" s="5" t="s">
        <v>103</v>
      </c>
      <c r="C19" s="6">
        <v>6</v>
      </c>
      <c r="D19" s="7"/>
      <c r="E19" s="7"/>
      <c r="F19" s="2"/>
      <c r="G19" s="2"/>
      <c r="H19" s="2"/>
    </row>
    <row r="20" spans="1:8" ht="26.25" customHeight="1" x14ac:dyDescent="0.4">
      <c r="A20" s="4" t="s">
        <v>33</v>
      </c>
      <c r="B20" s="5" t="s">
        <v>7</v>
      </c>
      <c r="C20" s="7"/>
      <c r="D20" s="7"/>
      <c r="E20" s="7"/>
      <c r="F20" s="2"/>
      <c r="G20" s="2"/>
      <c r="H20" s="2"/>
    </row>
    <row r="21" spans="1:8" ht="26.25" customHeight="1" x14ac:dyDescent="0.4">
      <c r="A21" s="4" t="s">
        <v>34</v>
      </c>
      <c r="B21" s="150" t="s">
        <v>98</v>
      </c>
      <c r="C21" s="150"/>
      <c r="D21" s="150"/>
      <c r="E21" s="150"/>
      <c r="F21" s="150"/>
      <c r="G21" s="150"/>
      <c r="H21" s="150"/>
    </row>
    <row r="22" spans="1:8" ht="26.25" customHeight="1" x14ac:dyDescent="0.4">
      <c r="A22" s="4" t="s">
        <v>35</v>
      </c>
      <c r="B22" s="135">
        <v>42805</v>
      </c>
      <c r="C22" s="7"/>
      <c r="D22" s="7"/>
      <c r="E22" s="7"/>
      <c r="F22" s="2"/>
      <c r="G22" s="2"/>
      <c r="H22" s="2"/>
    </row>
    <row r="23" spans="1:8" ht="26.25" customHeight="1" x14ac:dyDescent="0.4">
      <c r="A23" s="4" t="s">
        <v>36</v>
      </c>
      <c r="B23" s="135">
        <v>42836</v>
      </c>
      <c r="C23" s="7"/>
      <c r="D23" s="7"/>
      <c r="E23" s="7"/>
      <c r="F23" s="2"/>
      <c r="G23" s="2"/>
      <c r="H23" s="2"/>
    </row>
    <row r="24" spans="1:8" ht="18.75" customHeight="1" x14ac:dyDescent="0.3">
      <c r="A24" s="4"/>
      <c r="B24" s="8"/>
      <c r="C24" s="2"/>
      <c r="D24" s="2"/>
      <c r="E24" s="2"/>
      <c r="F24" s="2"/>
      <c r="G24" s="2"/>
      <c r="H24" s="2"/>
    </row>
    <row r="25" spans="1:8" ht="18.75" customHeight="1" x14ac:dyDescent="0.3">
      <c r="A25" s="9" t="s">
        <v>1</v>
      </c>
      <c r="B25" s="8"/>
      <c r="C25" s="2"/>
      <c r="D25" s="2"/>
      <c r="E25" s="2"/>
      <c r="F25" s="2"/>
      <c r="G25" s="2"/>
      <c r="H25" s="2"/>
    </row>
    <row r="26" spans="1:8" ht="26.25" customHeight="1" x14ac:dyDescent="0.4">
      <c r="A26" s="10" t="s">
        <v>4</v>
      </c>
      <c r="B26" s="157" t="s">
        <v>99</v>
      </c>
      <c r="C26" s="157"/>
      <c r="D26" s="2"/>
      <c r="E26" s="2"/>
      <c r="F26" s="2"/>
      <c r="G26" s="2"/>
      <c r="H26" s="2"/>
    </row>
    <row r="27" spans="1:8" ht="26.25" customHeight="1" x14ac:dyDescent="0.4">
      <c r="A27" s="11" t="s">
        <v>37</v>
      </c>
      <c r="B27" s="150" t="s">
        <v>102</v>
      </c>
      <c r="C27" s="150"/>
      <c r="D27" s="2"/>
      <c r="E27" s="2"/>
      <c r="F27" s="2"/>
      <c r="G27" s="2"/>
      <c r="H27" s="2"/>
    </row>
    <row r="28" spans="1:8" ht="27" customHeight="1" thickBot="1" x14ac:dyDescent="0.45">
      <c r="A28" s="11" t="s">
        <v>5</v>
      </c>
      <c r="B28" s="12">
        <v>99.7</v>
      </c>
      <c r="C28" s="2"/>
      <c r="D28" s="2"/>
      <c r="E28" s="2"/>
      <c r="F28" s="2"/>
      <c r="G28" s="2"/>
      <c r="H28" s="2"/>
    </row>
    <row r="29" spans="1:8" ht="27" customHeight="1" thickBot="1" x14ac:dyDescent="0.45">
      <c r="A29" s="11" t="s">
        <v>38</v>
      </c>
      <c r="B29" s="13">
        <v>0</v>
      </c>
      <c r="C29" s="151" t="s">
        <v>39</v>
      </c>
      <c r="D29" s="152"/>
      <c r="E29" s="152"/>
      <c r="F29" s="152"/>
      <c r="G29" s="153"/>
      <c r="H29" s="14"/>
    </row>
    <row r="30" spans="1:8" ht="19.5" customHeight="1" thickBot="1" x14ac:dyDescent="0.35">
      <c r="A30" s="11" t="s">
        <v>40</v>
      </c>
      <c r="B30" s="15">
        <f>B28-B29</f>
        <v>99.7</v>
      </c>
      <c r="C30" s="16"/>
      <c r="D30" s="16"/>
      <c r="E30" s="16"/>
      <c r="F30" s="16"/>
      <c r="G30" s="16"/>
      <c r="H30" s="14"/>
    </row>
    <row r="31" spans="1:8" ht="27" customHeight="1" thickBot="1" x14ac:dyDescent="0.45">
      <c r="A31" s="11" t="s">
        <v>41</v>
      </c>
      <c r="B31" s="17">
        <v>1</v>
      </c>
      <c r="C31" s="151" t="s">
        <v>42</v>
      </c>
      <c r="D31" s="152"/>
      <c r="E31" s="152"/>
      <c r="F31" s="152"/>
      <c r="G31" s="153"/>
      <c r="H31" s="18"/>
    </row>
    <row r="32" spans="1:8" ht="27" customHeight="1" thickBot="1" x14ac:dyDescent="0.45">
      <c r="A32" s="11" t="s">
        <v>43</v>
      </c>
      <c r="B32" s="17">
        <v>1</v>
      </c>
      <c r="C32" s="151" t="s">
        <v>44</v>
      </c>
      <c r="D32" s="152"/>
      <c r="E32" s="152"/>
      <c r="F32" s="152"/>
      <c r="G32" s="153"/>
      <c r="H32" s="18"/>
    </row>
    <row r="33" spans="1:8" ht="18.75" customHeight="1" x14ac:dyDescent="0.3">
      <c r="A33" s="11"/>
      <c r="B33" s="19"/>
      <c r="C33" s="20"/>
      <c r="D33" s="20"/>
      <c r="E33" s="20"/>
      <c r="F33" s="20"/>
      <c r="G33" s="20"/>
      <c r="H33" s="20"/>
    </row>
    <row r="34" spans="1:8" ht="18.75" customHeight="1" x14ac:dyDescent="0.3">
      <c r="A34" s="11" t="s">
        <v>45</v>
      </c>
      <c r="B34" s="21">
        <f>B31/B32</f>
        <v>1</v>
      </c>
      <c r="C34" s="2" t="s">
        <v>46</v>
      </c>
      <c r="D34" s="2"/>
      <c r="E34" s="2"/>
      <c r="F34" s="2"/>
      <c r="G34" s="2"/>
      <c r="H34" s="14"/>
    </row>
    <row r="35" spans="1:8" ht="19.5" customHeight="1" thickBot="1" x14ac:dyDescent="0.35">
      <c r="A35" s="11"/>
      <c r="B35" s="22"/>
      <c r="C35" s="14"/>
      <c r="D35" s="14"/>
      <c r="E35" s="14"/>
      <c r="F35" s="14"/>
      <c r="G35" s="2"/>
      <c r="H35" s="14"/>
    </row>
    <row r="36" spans="1:8" ht="27" customHeight="1" thickBot="1" x14ac:dyDescent="0.45">
      <c r="A36" s="23" t="s">
        <v>47</v>
      </c>
      <c r="B36" s="24">
        <v>50</v>
      </c>
      <c r="C36" s="2"/>
      <c r="D36" s="154" t="s">
        <v>48</v>
      </c>
      <c r="E36" s="155"/>
      <c r="F36" s="156" t="s">
        <v>49</v>
      </c>
      <c r="G36" s="155"/>
      <c r="H36" s="14"/>
    </row>
    <row r="37" spans="1:8" ht="26.25" customHeight="1" x14ac:dyDescent="0.4">
      <c r="A37" s="25" t="s">
        <v>50</v>
      </c>
      <c r="B37" s="26">
        <v>10</v>
      </c>
      <c r="C37" s="27" t="s">
        <v>51</v>
      </c>
      <c r="D37" s="28" t="s">
        <v>52</v>
      </c>
      <c r="E37" s="29" t="s">
        <v>53</v>
      </c>
      <c r="F37" s="30" t="s">
        <v>52</v>
      </c>
      <c r="G37" s="29" t="s">
        <v>53</v>
      </c>
      <c r="H37" s="14"/>
    </row>
    <row r="38" spans="1:8" ht="26.25" customHeight="1" x14ac:dyDescent="0.4">
      <c r="A38" s="25" t="s">
        <v>54</v>
      </c>
      <c r="B38" s="26">
        <v>100</v>
      </c>
      <c r="C38" s="31">
        <v>1</v>
      </c>
      <c r="D38" s="163">
        <v>78482523</v>
      </c>
      <c r="E38" s="32">
        <f>IF(ISBLANK(D38),"-",$D$48/$D$45*D38)</f>
        <v>80407230.885711268</v>
      </c>
      <c r="F38" s="166">
        <v>80933819</v>
      </c>
      <c r="G38" s="32">
        <f>IF(ISBLANK(F38),"-",$D$48/$F$45*F38)</f>
        <v>80333845.673586816</v>
      </c>
      <c r="H38" s="14"/>
    </row>
    <row r="39" spans="1:8" ht="26.25" customHeight="1" x14ac:dyDescent="0.4">
      <c r="A39" s="25" t="s">
        <v>55</v>
      </c>
      <c r="B39" s="26">
        <v>1</v>
      </c>
      <c r="C39" s="33">
        <v>2</v>
      </c>
      <c r="D39" s="164">
        <v>76928977</v>
      </c>
      <c r="E39" s="34">
        <f>IF(ISBLANK(D39),"-",$D$48/$D$45*D39)</f>
        <v>78815585.674285367</v>
      </c>
      <c r="F39" s="12">
        <v>81116826</v>
      </c>
      <c r="G39" s="34">
        <f>IF(ISBLANK(F39),"-",$D$48/$F$45*F39)</f>
        <v>80515496.017989635</v>
      </c>
      <c r="H39" s="14"/>
    </row>
    <row r="40" spans="1:8" ht="26.25" customHeight="1" x14ac:dyDescent="0.4">
      <c r="A40" s="25" t="s">
        <v>56</v>
      </c>
      <c r="B40" s="26">
        <v>1</v>
      </c>
      <c r="C40" s="33">
        <v>3</v>
      </c>
      <c r="D40" s="164">
        <v>76906551</v>
      </c>
      <c r="E40" s="34">
        <f>IF(ISBLANK(D40),"-",$D$48/$D$45*D40)</f>
        <v>78792609.698349386</v>
      </c>
      <c r="F40" s="12">
        <v>81350685</v>
      </c>
      <c r="G40" s="34">
        <f>IF(ISBLANK(F40),"-",$D$48/$F$45*F40)</f>
        <v>80747621.389651388</v>
      </c>
      <c r="H40" s="2"/>
    </row>
    <row r="41" spans="1:8" ht="26.25" customHeight="1" x14ac:dyDescent="0.4">
      <c r="A41" s="25" t="s">
        <v>57</v>
      </c>
      <c r="B41" s="26">
        <v>1</v>
      </c>
      <c r="C41" s="35">
        <v>4</v>
      </c>
      <c r="D41" s="165"/>
      <c r="E41" s="36" t="str">
        <f>IF(ISBLANK(D41),"-",$D$48/$D$45*D41)</f>
        <v>-</v>
      </c>
      <c r="F41" s="167"/>
      <c r="G41" s="36" t="str">
        <f>IF(ISBLANK(F41),"-",$D$48/$F$45*F41)</f>
        <v>-</v>
      </c>
      <c r="H41" s="2"/>
    </row>
    <row r="42" spans="1:8" ht="27" customHeight="1" thickBot="1" x14ac:dyDescent="0.45">
      <c r="A42" s="25" t="s">
        <v>58</v>
      </c>
      <c r="B42" s="26">
        <v>1</v>
      </c>
      <c r="C42" s="37" t="s">
        <v>59</v>
      </c>
      <c r="D42" s="38">
        <f>AVERAGE(D38:D41)</f>
        <v>77439350.333333328</v>
      </c>
      <c r="E42" s="39">
        <f>AVERAGE(E38:E41)</f>
        <v>79338475.419448674</v>
      </c>
      <c r="F42" s="40">
        <f>AVERAGE(F38:F41)</f>
        <v>81133776.666666672</v>
      </c>
      <c r="G42" s="39">
        <f>AVERAGE(G38:G41)</f>
        <v>80532321.027075946</v>
      </c>
      <c r="H42" s="2"/>
    </row>
    <row r="43" spans="1:8" ht="26.25" customHeight="1" x14ac:dyDescent="0.4">
      <c r="A43" s="25" t="s">
        <v>60</v>
      </c>
      <c r="B43" s="13">
        <v>1</v>
      </c>
      <c r="C43" s="41" t="s">
        <v>61</v>
      </c>
      <c r="D43" s="168">
        <v>19.579999999999998</v>
      </c>
      <c r="E43" s="2"/>
      <c r="F43" s="168">
        <v>20.21</v>
      </c>
      <c r="G43" s="2"/>
      <c r="H43" s="2"/>
    </row>
    <row r="44" spans="1:8" ht="26.25" customHeight="1" x14ac:dyDescent="0.4">
      <c r="A44" s="25" t="s">
        <v>62</v>
      </c>
      <c r="B44" s="13">
        <v>1</v>
      </c>
      <c r="C44" s="42" t="s">
        <v>63</v>
      </c>
      <c r="D44" s="43">
        <f>D43*$B$34</f>
        <v>19.579999999999998</v>
      </c>
      <c r="E44" s="44"/>
      <c r="F44" s="43">
        <f>F43*$B$34</f>
        <v>20.21</v>
      </c>
      <c r="G44" s="2"/>
      <c r="H44" s="2"/>
    </row>
    <row r="45" spans="1:8" ht="19.5" customHeight="1" thickBot="1" x14ac:dyDescent="0.35">
      <c r="A45" s="25" t="s">
        <v>64</v>
      </c>
      <c r="B45" s="44">
        <f>(B44/B43)*(B42/B41)*(B40/B39)*(B38/B37)*B36</f>
        <v>500</v>
      </c>
      <c r="C45" s="42" t="s">
        <v>65</v>
      </c>
      <c r="D45" s="45">
        <f>D44*$B$30/100</f>
        <v>19.521259999999998</v>
      </c>
      <c r="E45" s="46"/>
      <c r="F45" s="45">
        <f>F44*$B$30/100</f>
        <v>20.149370000000001</v>
      </c>
      <c r="G45" s="2"/>
      <c r="H45" s="2"/>
    </row>
    <row r="46" spans="1:8" ht="19.5" customHeight="1" thickBot="1" x14ac:dyDescent="0.35">
      <c r="A46" s="140" t="s">
        <v>66</v>
      </c>
      <c r="B46" s="141"/>
      <c r="C46" s="42" t="s">
        <v>67</v>
      </c>
      <c r="D46" s="43">
        <f>D45/$B$45</f>
        <v>3.9042519999999997E-2</v>
      </c>
      <c r="E46" s="46"/>
      <c r="F46" s="47">
        <f>F45/$B$45</f>
        <v>4.029874E-2</v>
      </c>
      <c r="G46" s="2"/>
      <c r="H46" s="2"/>
    </row>
    <row r="47" spans="1:8" ht="27" customHeight="1" thickBot="1" x14ac:dyDescent="0.45">
      <c r="A47" s="142"/>
      <c r="B47" s="143"/>
      <c r="C47" s="42" t="s">
        <v>68</v>
      </c>
      <c r="D47" s="48">
        <v>0.04</v>
      </c>
      <c r="E47" s="2"/>
      <c r="F47" s="49"/>
      <c r="G47" s="2"/>
      <c r="H47" s="2"/>
    </row>
    <row r="48" spans="1:8" ht="18.75" customHeight="1" x14ac:dyDescent="0.3">
      <c r="A48" s="2"/>
      <c r="B48" s="2"/>
      <c r="C48" s="42" t="s">
        <v>69</v>
      </c>
      <c r="D48" s="45">
        <f>D47*$B$45</f>
        <v>20</v>
      </c>
      <c r="E48" s="2"/>
      <c r="F48" s="49"/>
      <c r="G48" s="2"/>
      <c r="H48" s="2"/>
    </row>
    <row r="49" spans="1:8" ht="19.5" customHeight="1" thickBot="1" x14ac:dyDescent="0.35">
      <c r="A49" s="2"/>
      <c r="B49" s="2"/>
      <c r="C49" s="50" t="s">
        <v>70</v>
      </c>
      <c r="D49" s="51">
        <f>D48/B34</f>
        <v>20</v>
      </c>
      <c r="E49" s="2"/>
      <c r="F49" s="52"/>
      <c r="G49" s="2"/>
      <c r="H49" s="2"/>
    </row>
    <row r="50" spans="1:8" ht="18.75" customHeight="1" x14ac:dyDescent="0.3">
      <c r="A50" s="2"/>
      <c r="B50" s="2"/>
      <c r="C50" s="53" t="s">
        <v>71</v>
      </c>
      <c r="D50" s="54">
        <f>AVERAGE(E38:E41,G38:G41)</f>
        <v>79935398.22326231</v>
      </c>
      <c r="E50" s="2"/>
      <c r="F50" s="52"/>
      <c r="G50" s="2"/>
      <c r="H50" s="2"/>
    </row>
    <row r="51" spans="1:8" ht="18.75" customHeight="1" x14ac:dyDescent="0.3">
      <c r="A51" s="2"/>
      <c r="B51" s="2"/>
      <c r="C51" s="42" t="s">
        <v>72</v>
      </c>
      <c r="D51" s="55">
        <f>STDEV(E38:E41,G38:G41)/D50</f>
        <v>1.1101687858460298E-2</v>
      </c>
      <c r="E51" s="2"/>
      <c r="F51" s="52"/>
      <c r="G51" s="2"/>
      <c r="H51" s="2"/>
    </row>
    <row r="52" spans="1:8" ht="19.5" customHeight="1" thickBot="1" x14ac:dyDescent="0.35">
      <c r="A52" s="2"/>
      <c r="B52" s="2"/>
      <c r="C52" s="50" t="s">
        <v>16</v>
      </c>
      <c r="D52" s="56">
        <f>COUNT(E38:E41,G38:G41)</f>
        <v>6</v>
      </c>
      <c r="E52" s="2"/>
      <c r="F52" s="2"/>
      <c r="G52" s="2"/>
      <c r="H52" s="2"/>
    </row>
    <row r="53" spans="1:8" ht="18.75" customHeight="1" x14ac:dyDescent="0.3">
      <c r="A53" s="2"/>
      <c r="B53" s="2"/>
      <c r="C53" s="2"/>
      <c r="D53" s="2"/>
      <c r="E53" s="2"/>
      <c r="F53" s="2"/>
      <c r="G53" s="2"/>
      <c r="H53" s="2"/>
    </row>
    <row r="54" spans="1:8" ht="18.75" customHeight="1" x14ac:dyDescent="0.3">
      <c r="A54" s="3" t="s">
        <v>1</v>
      </c>
      <c r="B54" s="57" t="s">
        <v>73</v>
      </c>
      <c r="C54" s="2"/>
      <c r="D54" s="2"/>
      <c r="E54" s="2"/>
      <c r="F54" s="2"/>
      <c r="G54" s="2"/>
      <c r="H54" s="2"/>
    </row>
    <row r="55" spans="1:8" ht="18.75" customHeight="1" x14ac:dyDescent="0.3">
      <c r="A55" s="2" t="s">
        <v>74</v>
      </c>
      <c r="B55" s="7" t="str">
        <f>B21</f>
        <v>each vials contains medroxyprogesterone acetate.</v>
      </c>
      <c r="C55" s="2"/>
      <c r="D55" s="2"/>
      <c r="E55" s="2"/>
      <c r="F55" s="2"/>
      <c r="G55" s="2"/>
      <c r="H55" s="2"/>
    </row>
    <row r="56" spans="1:8" ht="26.25" customHeight="1" x14ac:dyDescent="0.4">
      <c r="A56" s="11" t="s">
        <v>75</v>
      </c>
      <c r="B56" s="58">
        <v>1</v>
      </c>
      <c r="C56" s="44" t="s">
        <v>76</v>
      </c>
      <c r="D56" s="59">
        <v>150</v>
      </c>
      <c r="E56" s="2" t="str">
        <f>B20</f>
        <v>medroxyprogesterone acetate USP 150mg/ml</v>
      </c>
      <c r="F56" s="2"/>
      <c r="G56" s="2"/>
      <c r="H56" s="44"/>
    </row>
    <row r="57" spans="1:8" ht="19.5" customHeight="1" thickBot="1" x14ac:dyDescent="0.35">
      <c r="A57" s="2"/>
      <c r="B57" s="2"/>
      <c r="C57" s="2"/>
      <c r="D57" s="2"/>
      <c r="E57" s="2"/>
      <c r="F57" s="2"/>
      <c r="G57" s="2"/>
      <c r="H57" s="44"/>
    </row>
    <row r="58" spans="1:8" ht="27" customHeight="1" thickBot="1" x14ac:dyDescent="0.45">
      <c r="A58" s="23" t="s">
        <v>77</v>
      </c>
      <c r="B58" s="24">
        <v>50</v>
      </c>
      <c r="C58" s="2"/>
      <c r="D58" s="60" t="s">
        <v>78</v>
      </c>
      <c r="E58" s="61" t="s">
        <v>51</v>
      </c>
      <c r="F58" s="61" t="s">
        <v>52</v>
      </c>
      <c r="G58" s="61" t="s">
        <v>79</v>
      </c>
      <c r="H58" s="27" t="s">
        <v>80</v>
      </c>
    </row>
    <row r="59" spans="1:8" ht="26.25" customHeight="1" x14ac:dyDescent="0.4">
      <c r="A59" s="25" t="s">
        <v>81</v>
      </c>
      <c r="B59" s="26">
        <v>3</v>
      </c>
      <c r="C59" s="144" t="s">
        <v>82</v>
      </c>
      <c r="D59" s="169">
        <v>2</v>
      </c>
      <c r="E59" s="62">
        <v>1</v>
      </c>
      <c r="F59" s="175">
        <v>67691153</v>
      </c>
      <c r="G59" s="63">
        <f t="shared" ref="G59:G70" si="0">IF(ISBLANK(F59),"-",(F59/$D$50*$D$47*$B$67)*($B$56/$D$59))</f>
        <v>141.13720684574204</v>
      </c>
      <c r="H59" s="64">
        <f t="shared" ref="H59:H70" si="1">IF(ISBLANK(F59),"-",G59/$D$56)</f>
        <v>0.94091471230494694</v>
      </c>
    </row>
    <row r="60" spans="1:8" ht="26.25" customHeight="1" x14ac:dyDescent="0.4">
      <c r="A60" s="25" t="s">
        <v>83</v>
      </c>
      <c r="B60" s="26">
        <v>50</v>
      </c>
      <c r="C60" s="145"/>
      <c r="D60" s="170"/>
      <c r="E60" s="65">
        <v>2</v>
      </c>
      <c r="F60" s="164">
        <v>67879645</v>
      </c>
      <c r="G60" s="66">
        <f t="shared" si="0"/>
        <v>141.53021587592903</v>
      </c>
      <c r="H60" s="67">
        <f t="shared" si="1"/>
        <v>0.94353477250619355</v>
      </c>
    </row>
    <row r="61" spans="1:8" ht="26.25" customHeight="1" x14ac:dyDescent="0.4">
      <c r="A61" s="25" t="s">
        <v>84</v>
      </c>
      <c r="B61" s="26">
        <v>10</v>
      </c>
      <c r="C61" s="145"/>
      <c r="D61" s="170"/>
      <c r="E61" s="65">
        <v>3</v>
      </c>
      <c r="F61" s="164">
        <v>67828105</v>
      </c>
      <c r="G61" s="66">
        <f t="shared" si="0"/>
        <v>141.42275409815684</v>
      </c>
      <c r="H61" s="67">
        <f t="shared" si="1"/>
        <v>0.94281836065437896</v>
      </c>
    </row>
    <row r="62" spans="1:8" ht="27" customHeight="1" thickBot="1" x14ac:dyDescent="0.45">
      <c r="A62" s="25" t="s">
        <v>85</v>
      </c>
      <c r="B62" s="26">
        <v>100</v>
      </c>
      <c r="C62" s="146"/>
      <c r="D62" s="171"/>
      <c r="E62" s="68">
        <v>4</v>
      </c>
      <c r="F62" s="176"/>
      <c r="G62" s="66" t="str">
        <f t="shared" si="0"/>
        <v>-</v>
      </c>
      <c r="H62" s="67" t="str">
        <f t="shared" si="1"/>
        <v>-</v>
      </c>
    </row>
    <row r="63" spans="1:8" ht="26.25" customHeight="1" x14ac:dyDescent="0.4">
      <c r="A63" s="25" t="s">
        <v>86</v>
      </c>
      <c r="B63" s="26">
        <v>1</v>
      </c>
      <c r="C63" s="144" t="s">
        <v>87</v>
      </c>
      <c r="D63" s="172">
        <v>2</v>
      </c>
      <c r="E63" s="62">
        <v>1</v>
      </c>
      <c r="F63" s="175">
        <v>68563567</v>
      </c>
      <c r="G63" s="63">
        <f t="shared" si="0"/>
        <v>142.95620489373101</v>
      </c>
      <c r="H63" s="64">
        <f t="shared" si="1"/>
        <v>0.95304136595820677</v>
      </c>
    </row>
    <row r="64" spans="1:8" ht="26.25" customHeight="1" x14ac:dyDescent="0.4">
      <c r="A64" s="25" t="s">
        <v>88</v>
      </c>
      <c r="B64" s="26">
        <v>1</v>
      </c>
      <c r="C64" s="145"/>
      <c r="D64" s="173"/>
      <c r="E64" s="65">
        <v>2</v>
      </c>
      <c r="F64" s="164">
        <v>67698620</v>
      </c>
      <c r="G64" s="66">
        <f t="shared" si="0"/>
        <v>141.15277566791175</v>
      </c>
      <c r="H64" s="67">
        <f t="shared" si="1"/>
        <v>0.94101850445274504</v>
      </c>
    </row>
    <row r="65" spans="1:8" ht="26.25" customHeight="1" x14ac:dyDescent="0.4">
      <c r="A65" s="25" t="s">
        <v>89</v>
      </c>
      <c r="B65" s="26">
        <v>1</v>
      </c>
      <c r="C65" s="145"/>
      <c r="D65" s="173"/>
      <c r="E65" s="65">
        <v>3</v>
      </c>
      <c r="F65" s="164">
        <v>68690864</v>
      </c>
      <c r="G65" s="66">
        <f t="shared" si="0"/>
        <v>143.22162130671251</v>
      </c>
      <c r="H65" s="67">
        <f t="shared" si="1"/>
        <v>0.95481080871141666</v>
      </c>
    </row>
    <row r="66" spans="1:8" ht="27" customHeight="1" thickBot="1" x14ac:dyDescent="0.45">
      <c r="A66" s="25" t="s">
        <v>90</v>
      </c>
      <c r="B66" s="26">
        <v>1</v>
      </c>
      <c r="C66" s="146"/>
      <c r="D66" s="174"/>
      <c r="E66" s="68">
        <v>4</v>
      </c>
      <c r="F66" s="176"/>
      <c r="G66" s="69" t="str">
        <f t="shared" si="0"/>
        <v>-</v>
      </c>
      <c r="H66" s="70" t="str">
        <f t="shared" si="1"/>
        <v>-</v>
      </c>
    </row>
    <row r="67" spans="1:8" ht="26.25" customHeight="1" x14ac:dyDescent="0.4">
      <c r="A67" s="25" t="s">
        <v>91</v>
      </c>
      <c r="B67" s="33">
        <f>(B66/B65)*(B64/B63)*(B62/B61)*(B60/B59)*B58</f>
        <v>8333.3333333333339</v>
      </c>
      <c r="C67" s="144" t="s">
        <v>92</v>
      </c>
      <c r="D67" s="169">
        <v>2</v>
      </c>
      <c r="E67" s="62">
        <v>1</v>
      </c>
      <c r="F67" s="175">
        <v>67143176</v>
      </c>
      <c r="G67" s="66">
        <f t="shared" si="0"/>
        <v>139.99466546820474</v>
      </c>
      <c r="H67" s="67">
        <f t="shared" si="1"/>
        <v>0.93329776978803158</v>
      </c>
    </row>
    <row r="68" spans="1:8" ht="27" customHeight="1" thickBot="1" x14ac:dyDescent="0.45">
      <c r="A68" s="71" t="s">
        <v>93</v>
      </c>
      <c r="B68" s="72">
        <f>(D47*B67)/D56*B56</f>
        <v>2.2222222222222223</v>
      </c>
      <c r="C68" s="145"/>
      <c r="D68" s="170"/>
      <c r="E68" s="65">
        <v>2</v>
      </c>
      <c r="F68" s="164">
        <v>68606502</v>
      </c>
      <c r="G68" s="66">
        <f t="shared" si="0"/>
        <v>143.04572509995239</v>
      </c>
      <c r="H68" s="67">
        <f t="shared" si="1"/>
        <v>0.95363816733301598</v>
      </c>
    </row>
    <row r="69" spans="1:8" ht="26.25" customHeight="1" x14ac:dyDescent="0.4">
      <c r="A69" s="140" t="s">
        <v>66</v>
      </c>
      <c r="B69" s="148"/>
      <c r="C69" s="145"/>
      <c r="D69" s="170"/>
      <c r="E69" s="65">
        <v>3</v>
      </c>
      <c r="F69" s="164">
        <v>68820495</v>
      </c>
      <c r="G69" s="66">
        <f t="shared" si="0"/>
        <v>143.49190414944411</v>
      </c>
      <c r="H69" s="67">
        <f t="shared" si="1"/>
        <v>0.95661269432962737</v>
      </c>
    </row>
    <row r="70" spans="1:8" ht="27" customHeight="1" thickBot="1" x14ac:dyDescent="0.45">
      <c r="A70" s="142"/>
      <c r="B70" s="149"/>
      <c r="C70" s="147"/>
      <c r="D70" s="171"/>
      <c r="E70" s="68">
        <v>4</v>
      </c>
      <c r="F70" s="176"/>
      <c r="G70" s="69" t="str">
        <f t="shared" si="0"/>
        <v>-</v>
      </c>
      <c r="H70" s="70" t="str">
        <f t="shared" si="1"/>
        <v>-</v>
      </c>
    </row>
    <row r="71" spans="1:8" ht="26.25" customHeight="1" x14ac:dyDescent="0.4">
      <c r="A71" s="44"/>
      <c r="B71" s="44"/>
      <c r="C71" s="44"/>
      <c r="D71" s="44"/>
      <c r="E71" s="44"/>
      <c r="F71" s="44"/>
      <c r="G71" s="73" t="s">
        <v>59</v>
      </c>
      <c r="H71" s="74">
        <f>AVERAGE(H59:H70)</f>
        <v>0.94663190622650695</v>
      </c>
    </row>
    <row r="72" spans="1:8" ht="26.25" customHeight="1" x14ac:dyDescent="0.4">
      <c r="A72" s="2"/>
      <c r="B72" s="2"/>
      <c r="C72" s="44"/>
      <c r="D72" s="44"/>
      <c r="E72" s="44"/>
      <c r="F72" s="44"/>
      <c r="G72" s="75" t="s">
        <v>72</v>
      </c>
      <c r="H72" s="76">
        <f>STDEV(H59:H70)/H71</f>
        <v>8.5397677094795933E-3</v>
      </c>
    </row>
    <row r="73" spans="1:8" ht="27" customHeight="1" thickBot="1" x14ac:dyDescent="0.45">
      <c r="A73" s="44"/>
      <c r="B73" s="44"/>
      <c r="C73" s="44"/>
      <c r="D73" s="44"/>
      <c r="E73" s="46"/>
      <c r="F73" s="44"/>
      <c r="G73" s="77" t="s">
        <v>16</v>
      </c>
      <c r="H73" s="78">
        <f>COUNT(H59:H70)</f>
        <v>9</v>
      </c>
    </row>
    <row r="74" spans="1:8" ht="18.75" customHeight="1" x14ac:dyDescent="0.3">
      <c r="A74" s="44"/>
      <c r="B74" s="44"/>
      <c r="C74" s="44"/>
      <c r="D74" s="44"/>
      <c r="E74" s="44"/>
      <c r="F74" s="46"/>
      <c r="G74" s="44"/>
      <c r="H74" s="44"/>
    </row>
    <row r="75" spans="1:8" ht="26.25" customHeight="1" x14ac:dyDescent="0.4">
      <c r="A75" s="10" t="s">
        <v>94</v>
      </c>
      <c r="B75" s="11" t="s">
        <v>95</v>
      </c>
      <c r="C75" s="138" t="str">
        <f>B20</f>
        <v>medroxyprogesterone acetate USP 150mg/ml</v>
      </c>
      <c r="D75" s="138"/>
      <c r="E75" s="2" t="s">
        <v>96</v>
      </c>
      <c r="F75" s="2"/>
      <c r="G75" s="79">
        <f>H71</f>
        <v>0.94663190622650695</v>
      </c>
      <c r="H75" s="44"/>
    </row>
    <row r="76" spans="1:8" ht="19.5" customHeight="1" thickBot="1" x14ac:dyDescent="0.35">
      <c r="A76" s="80"/>
      <c r="B76" s="81"/>
      <c r="C76" s="81"/>
      <c r="D76" s="81"/>
      <c r="E76" s="81"/>
      <c r="F76" s="81"/>
      <c r="G76" s="81"/>
      <c r="H76" s="81"/>
    </row>
    <row r="77" spans="1:8" ht="18.75" customHeight="1" x14ac:dyDescent="0.3">
      <c r="A77" s="2"/>
      <c r="B77" s="139" t="s">
        <v>22</v>
      </c>
      <c r="C77" s="139"/>
      <c r="D77" s="44"/>
      <c r="E77" s="22" t="s">
        <v>23</v>
      </c>
      <c r="F77" s="2"/>
      <c r="G77" s="139" t="s">
        <v>24</v>
      </c>
      <c r="H77" s="139"/>
    </row>
    <row r="78" spans="1:8" ht="60" customHeight="1" x14ac:dyDescent="0.3">
      <c r="A78" s="10" t="s">
        <v>25</v>
      </c>
      <c r="B78" s="82"/>
      <c r="C78" s="82"/>
      <c r="D78" s="83"/>
      <c r="E78" s="82"/>
      <c r="F78" s="2"/>
      <c r="G78" s="84"/>
      <c r="H78" s="84"/>
    </row>
    <row r="79" spans="1:8" ht="60" customHeight="1" x14ac:dyDescent="0.3">
      <c r="A79" s="10" t="s">
        <v>26</v>
      </c>
      <c r="B79" s="85"/>
      <c r="C79" s="85"/>
      <c r="D79" s="86"/>
      <c r="E79" s="87"/>
      <c r="F79" s="2"/>
      <c r="G79" s="88"/>
      <c r="H79" s="88"/>
    </row>
    <row r="250" spans="1:1" x14ac:dyDescent="0.2">
      <c r="A250" s="1">
        <v>5</v>
      </c>
    </row>
  </sheetData>
  <sheetProtection password="F258" sheet="1" objects="1" scenarios="1" formatCells="0" formatColumns="0"/>
  <mergeCells count="23">
    <mergeCell ref="B26:C26"/>
    <mergeCell ref="A1:H7"/>
    <mergeCell ref="A8:H14"/>
    <mergeCell ref="A16:H16"/>
    <mergeCell ref="B18:E18"/>
    <mergeCell ref="B21:H21"/>
    <mergeCell ref="B27:C27"/>
    <mergeCell ref="C29:G29"/>
    <mergeCell ref="C31:G31"/>
    <mergeCell ref="C32:G32"/>
    <mergeCell ref="D36:E36"/>
    <mergeCell ref="F36:G36"/>
    <mergeCell ref="C75:D75"/>
    <mergeCell ref="B77:C77"/>
    <mergeCell ref="G77:H77"/>
    <mergeCell ref="A46:B47"/>
    <mergeCell ref="C59:C62"/>
    <mergeCell ref="D59:D62"/>
    <mergeCell ref="C63:C66"/>
    <mergeCell ref="D63:D66"/>
    <mergeCell ref="C67:C70"/>
    <mergeCell ref="D67:D70"/>
    <mergeCell ref="A69:B70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horizontalDpi="4294967295" verticalDpi="4294967295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SST (2)</vt:lpstr>
      <vt:lpstr>Medroxyprogesterone acetate (2</vt:lpstr>
      <vt:lpstr>'Medroxyprogesterone acetate (2'!Print_Area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2018-01-10T06:40:10Z</cp:lastPrinted>
  <dcterms:created xsi:type="dcterms:W3CDTF">2005-07-05T10:19:27Z</dcterms:created>
  <dcterms:modified xsi:type="dcterms:W3CDTF">2018-01-10T06:42:18Z</dcterms:modified>
</cp:coreProperties>
</file>