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/>
  </bookViews>
  <sheets>
    <sheet name="Sulfamethoxazole SST" sheetId="28" r:id="rId1"/>
    <sheet name="Trimethoprim SST" sheetId="1" r:id="rId2"/>
    <sheet name="Relative Density" sheetId="4" r:id="rId3"/>
    <sheet name="Trimethoprim" sheetId="26" r:id="rId4"/>
    <sheet name="Sulfamethoxazole" sheetId="27" r:id="rId5"/>
  </sheets>
  <externalReferences>
    <externalReference r:id="rId6"/>
  </externalReferences>
  <definedNames>
    <definedName name="_xlnm.Print_Area" localSheetId="2">'Relative Density'!$A$1:$F$44</definedName>
    <definedName name="_xlnm.Print_Area" localSheetId="4">Sulfamethoxazole!$A$1:$I$84</definedName>
    <definedName name="_xlnm.Print_Area" localSheetId="0">'Sulfamethoxazole SST'!$A$15:$G$62</definedName>
    <definedName name="_xlnm.Print_Area" localSheetId="3">Trimethoprim!$A$1:$I$83</definedName>
    <definedName name="_xlnm.Print_Area" localSheetId="1">'Trimethoprim SST'!$A$15:$G$62</definedName>
  </definedNames>
  <calcPr calcId="145621"/>
</workbook>
</file>

<file path=xl/calcChain.xml><?xml version="1.0" encoding="utf-8"?>
<calcChain xmlns="http://schemas.openxmlformats.org/spreadsheetml/2006/main">
  <c r="B53" i="28" l="1"/>
  <c r="B52" i="28"/>
  <c r="E51" i="28"/>
  <c r="D51" i="28"/>
  <c r="C51" i="28"/>
  <c r="B51" i="28"/>
  <c r="B32" i="28"/>
  <c r="F30" i="28"/>
  <c r="E30" i="28"/>
  <c r="D30" i="28"/>
  <c r="C30" i="28"/>
  <c r="B30" i="28"/>
  <c r="B31" i="28" s="1"/>
  <c r="C77" i="27" l="1"/>
  <c r="H72" i="27"/>
  <c r="G72" i="27"/>
  <c r="B69" i="27"/>
  <c r="H68" i="27"/>
  <c r="G68" i="27"/>
  <c r="H64" i="27"/>
  <c r="G64" i="27"/>
  <c r="D58" i="27"/>
  <c r="B58" i="27"/>
  <c r="E56" i="27"/>
  <c r="B55" i="27"/>
  <c r="B45" i="27"/>
  <c r="D48" i="27" s="1"/>
  <c r="D44" i="27"/>
  <c r="D45" i="27" s="1"/>
  <c r="D46" i="27" s="1"/>
  <c r="F42" i="27"/>
  <c r="D42" i="27"/>
  <c r="G41" i="27"/>
  <c r="E41" i="27"/>
  <c r="B34" i="27"/>
  <c r="F44" i="27" s="1"/>
  <c r="F45" i="27" s="1"/>
  <c r="F46" i="27" s="1"/>
  <c r="B30" i="27"/>
  <c r="C77" i="26"/>
  <c r="H72" i="26"/>
  <c r="G72" i="26"/>
  <c r="B69" i="26"/>
  <c r="H68" i="26"/>
  <c r="G68" i="26"/>
  <c r="H64" i="26"/>
  <c r="G64" i="26"/>
  <c r="D58" i="26"/>
  <c r="B58" i="26"/>
  <c r="E56" i="26"/>
  <c r="B55" i="26"/>
  <c r="B45" i="26"/>
  <c r="D48" i="26" s="1"/>
  <c r="F42" i="26"/>
  <c r="D42" i="26"/>
  <c r="G41" i="26"/>
  <c r="E41" i="26"/>
  <c r="B34" i="26"/>
  <c r="F44" i="26" s="1"/>
  <c r="B30" i="26"/>
  <c r="D33" i="4"/>
  <c r="C33" i="4"/>
  <c r="B33" i="4"/>
  <c r="B18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6" l="1"/>
  <c r="F46" i="26" s="1"/>
  <c r="B70" i="27"/>
  <c r="E39" i="27"/>
  <c r="E38" i="27"/>
  <c r="G40" i="27"/>
  <c r="G38" i="27"/>
  <c r="G39" i="27"/>
  <c r="D49" i="27"/>
  <c r="E40" i="27"/>
  <c r="B70" i="26"/>
  <c r="G40" i="26"/>
  <c r="G38" i="26"/>
  <c r="D49" i="26"/>
  <c r="G39" i="26"/>
  <c r="D44" i="26"/>
  <c r="D45" i="26" s="1"/>
  <c r="D46" i="26" s="1"/>
  <c r="C35" i="4"/>
  <c r="C37" i="4"/>
  <c r="G42" i="26" l="1"/>
  <c r="G42" i="27"/>
  <c r="D50" i="27"/>
  <c r="E42" i="27"/>
  <c r="D52" i="27"/>
  <c r="E38" i="26"/>
  <c r="E40" i="26"/>
  <c r="E39" i="26"/>
  <c r="C39" i="4"/>
  <c r="G71" i="27" l="1"/>
  <c r="H71" i="27" s="1"/>
  <c r="G66" i="27"/>
  <c r="H66" i="27" s="1"/>
  <c r="G62" i="27"/>
  <c r="H62" i="27" s="1"/>
  <c r="D51" i="27"/>
  <c r="G69" i="27"/>
  <c r="H69" i="27" s="1"/>
  <c r="G65" i="27"/>
  <c r="H65" i="27" s="1"/>
  <c r="G61" i="27"/>
  <c r="H61" i="27" s="1"/>
  <c r="G70" i="27"/>
  <c r="H70" i="27" s="1"/>
  <c r="G67" i="27"/>
  <c r="H67" i="27" s="1"/>
  <c r="G63" i="27"/>
  <c r="H63" i="27" s="1"/>
  <c r="D50" i="26"/>
  <c r="E42" i="26"/>
  <c r="D52" i="26"/>
  <c r="H73" i="27" l="1"/>
  <c r="H75" i="27"/>
  <c r="G71" i="26"/>
  <c r="H71" i="26" s="1"/>
  <c r="G66" i="26"/>
  <c r="H66" i="26" s="1"/>
  <c r="G62" i="26"/>
  <c r="H62" i="26" s="1"/>
  <c r="D51" i="26"/>
  <c r="G69" i="26"/>
  <c r="H69" i="26" s="1"/>
  <c r="G70" i="26"/>
  <c r="H70" i="26" s="1"/>
  <c r="G67" i="26"/>
  <c r="H67" i="26" s="1"/>
  <c r="G65" i="26"/>
  <c r="H65" i="26" s="1"/>
  <c r="G63" i="26"/>
  <c r="H63" i="26" s="1"/>
  <c r="G61" i="26"/>
  <c r="H61" i="26" s="1"/>
  <c r="G77" i="27" l="1"/>
  <c r="H74" i="27"/>
  <c r="H73" i="26"/>
  <c r="H75" i="26"/>
  <c r="G77" i="26" l="1"/>
  <c r="H74" i="26"/>
</calcChain>
</file>

<file path=xl/sharedStrings.xml><?xml version="1.0" encoding="utf-8"?>
<sst xmlns="http://schemas.openxmlformats.org/spreadsheetml/2006/main" count="322" uniqueCount="133">
  <si>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</si>
  <si>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</si>
  <si>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</si>
  <si>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</si>
  <si>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</si>
  <si>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</si>
  <si>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</si>
  <si>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NDQB201801309</t>
  </si>
  <si>
    <t>Weight (mg):</t>
  </si>
  <si>
    <t>Sulfamethoxazole BP &amp; Trimethoprim BP</t>
  </si>
  <si>
    <t>Standard Conc (mg/mL):</t>
  </si>
  <si>
    <t>Each 5 mL contains Trimethoprim BP 40 mg and Sulphamethoxazole BP 200 mg.</t>
  </si>
  <si>
    <t>2018-01-24 09:10:17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</si>
  <si>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</si>
  <si>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</si>
  <si>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</si>
  <si>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</si>
  <si>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</si>
  <si>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</si>
  <si>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</si>
  <si>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</si>
  <si>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</si>
  <si>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</si>
  <si>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</si>
  <si>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</si>
  <si>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</si>
  <si>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</si>
  <si>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</si>
  <si>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</si>
  <si>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</si>
  <si>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</si>
  <si>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</si>
  <si>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</si>
  <si>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</si>
  <si>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</si>
  <si>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</si>
  <si>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</si>
  <si>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</si>
  <si>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</si>
  <si>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</si>
  <si>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</si>
  <si>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</si>
  <si>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</si>
  <si>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</si>
  <si>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</si>
  <si>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</si>
  <si>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</si>
  <si>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</si>
  <si>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</si>
  <si>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</si>
  <si>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</si>
  <si>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</si>
  <si>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</si>
  <si>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</si>
  <si>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</si>
  <si>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</si>
  <si>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</si>
  <si>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</si>
  <si>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</si>
  <si>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</si>
  <si>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</si>
  <si>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</si>
  <si>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</si>
  <si>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</si>
  <si>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</si>
  <si>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</si>
  <si>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</si>
  <si>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</si>
  <si>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</si>
  <si>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</si>
  <si>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</si>
  <si>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t>Assay Smp A</t>
  </si>
  <si>
    <t>Assay Smp B</t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</si>
  <si>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</si>
  <si>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</si>
  <si>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</si>
  <si>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</si>
  <si>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</si>
  <si>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</si>
  <si>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</si>
  <si>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</si>
  <si>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</si>
  <si>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</si>
  <si>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</si>
  <si>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</si>
  <si>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</si>
  <si>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</si>
  <si>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</si>
  <si>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</si>
  <si>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</si>
  <si>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</si>
  <si>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</si>
  <si>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</si>
  <si>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</si>
  <si>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</si>
  <si>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</si>
  <si>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SULFAMETHOXAZOLE</t>
  </si>
  <si>
    <t>LECOTRIM PAEDIATRIC SUSPENSION</t>
  </si>
  <si>
    <t>NDQB201709137</t>
  </si>
  <si>
    <t>Trimethoprim BP 40mg, Sulphamethoxazole BP 200mg</t>
  </si>
  <si>
    <t xml:space="preserve">Each 5ml contains Trimethoprim BP 40 mg, Sulphamethoxazole BP 200 mg.
each 5ml contains trimethoprim BP 40mg, sulphamethoxazole BP 200 mg
</t>
  </si>
  <si>
    <t>2017-09-19 08:02:50</t>
  </si>
  <si>
    <t>Trimethoprim</t>
  </si>
  <si>
    <t>T7-5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</si>
  <si>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</si>
  <si>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</si>
  <si>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</si>
  <si>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</si>
  <si>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</si>
  <si>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</si>
  <si>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</si>
  <si>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</si>
  <si>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</si>
  <si>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</si>
  <si>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</si>
  <si>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</si>
  <si>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</si>
  <si>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</si>
  <si>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</si>
  <si>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</si>
  <si>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DR.</t>
  </si>
  <si>
    <t>PETER NGUMO</t>
  </si>
  <si>
    <t>Sulphamethoxazole</t>
  </si>
  <si>
    <t>S12-6</t>
  </si>
  <si>
    <t>PETER</t>
  </si>
  <si>
    <t>NGUMO</t>
  </si>
  <si>
    <t>TRIMETHOPRIM</t>
  </si>
  <si>
    <r>
      <t xml:space="preserve">The Resolution between Trimethoprim and Sulfamethoxazole peaks should not be </t>
    </r>
    <r>
      <rPr>
        <b/>
        <sz val="12"/>
        <color indexed="8"/>
        <rFont val="Book Antiqua"/>
        <family val="1"/>
      </rPr>
      <t>less than 5.0</t>
    </r>
    <r>
      <rPr>
        <sz val="12"/>
        <color indexed="8"/>
        <rFont val="Book Antiqua"/>
        <family val="1"/>
      </rPr>
      <t xml:space="preserve"> </t>
    </r>
  </si>
  <si>
    <t>RESOLUTION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</si>
  <si>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</si>
  <si>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</si>
  <si>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</si>
  <si>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PETER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</si>
</sst>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000"/>
    <numFmt numFmtId="171" formatCode="0.0000"/>
    <numFmt numFmtId="172" formatCode="[$-409]d/mmm/yy;@"/>
    <numFmt numFmtId="173" formatCode="0.0000\ &quot;g&quot;"/>
    <numFmt numFmtId="174" formatCode="0.0\ &quot;mg&quot;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sz val="10"/>
      <color rgb="FF000000"/>
      <name val="Arial"/>
    </font>
    <font>
      <vertAlign val="superscript"/>
      <sz val="14"/>
      <color indexed="8"/>
      <name val="Book Antiqua"/>
    </font>
    <font>
      <sz val="14"/>
      <color indexed="8"/>
      <name val="Book Antiqua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indexed="8"/>
      <name val="Book Antiqua"/>
      <family val="1"/>
    </font>
    <font>
      <sz val="12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2" fillId="2" borderId="0"/>
    <xf numFmtId="0" fontId="22" fillId="2" borderId="0"/>
    <xf numFmtId="0" fontId="22" fillId="2" borderId="0"/>
    <xf numFmtId="0" fontId="35" fillId="2" borderId="0"/>
  </cellStyleXfs>
  <cellXfs count="4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8" xfId="0" applyNumberFormat="1" applyFont="1" applyFill="1" applyBorder="1" applyAlignment="1">
      <alignment horizontal="center" wrapText="1"/>
    </xf>
    <xf numFmtId="2" fontId="5" fillId="2" borderId="27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3" xfId="0" applyNumberFormat="1" applyFont="1" applyFill="1" applyBorder="1" applyAlignment="1" applyProtection="1">
      <alignment horizontal="center"/>
      <protection locked="0"/>
    </xf>
    <xf numFmtId="164" fontId="6" fillId="3" borderId="28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0" fontId="5" fillId="5" borderId="43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/>
    </xf>
    <xf numFmtId="170" fontId="6" fillId="2" borderId="43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 wrapText="1"/>
    </xf>
    <xf numFmtId="171" fontId="5" fillId="5" borderId="4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2" fontId="6" fillId="2" borderId="0" xfId="0" applyNumberFormat="1" applyFont="1" applyFill="1" applyProtection="1">
      <protection locked="0"/>
    </xf>
    <xf numFmtId="0" fontId="2" fillId="2" borderId="0" xfId="1" applyFont="1" applyFill="1"/>
    <xf numFmtId="0" fontId="22" fillId="2" borderId="0" xfId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Protection="1">
      <protection locked="0"/>
    </xf>
    <xf numFmtId="0" fontId="10" fillId="2" borderId="0" xfId="1" applyFont="1" applyFill="1"/>
    <xf numFmtId="166" fontId="10" fillId="3" borderId="0" xfId="1" applyNumberFormat="1" applyFont="1" applyFill="1" applyAlignment="1" applyProtection="1">
      <alignment horizontal="left"/>
      <protection locked="0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/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9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20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2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8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26" xfId="1" applyFont="1" applyFill="1" applyBorder="1"/>
    <xf numFmtId="0" fontId="9" fillId="2" borderId="41" xfId="1" applyFont="1" applyFill="1" applyBorder="1"/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4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11" fillId="3" borderId="19" xfId="1" applyFont="1" applyFill="1" applyBorder="1" applyAlignment="1" applyProtection="1">
      <alignment horizontal="center"/>
      <protection locked="0"/>
    </xf>
    <xf numFmtId="168" fontId="8" fillId="2" borderId="46" xfId="1" applyNumberFormat="1" applyFont="1" applyFill="1" applyBorder="1" applyAlignment="1">
      <alignment horizontal="center"/>
    </xf>
    <xf numFmtId="168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47" xfId="1" applyNumberFormat="1" applyFont="1" applyFill="1" applyBorder="1" applyAlignment="1">
      <alignment horizontal="center"/>
    </xf>
    <xf numFmtId="168" fontId="8" fillId="2" borderId="20" xfId="1" applyNumberFormat="1" applyFont="1" applyFill="1" applyBorder="1" applyAlignment="1">
      <alignment horizontal="center"/>
    </xf>
    <xf numFmtId="0" fontId="8" fillId="2" borderId="21" xfId="1" applyFont="1" applyFill="1" applyBorder="1" applyAlignment="1">
      <alignment horizontal="center"/>
    </xf>
    <xf numFmtId="0" fontId="11" fillId="3" borderId="22" xfId="1" applyFont="1" applyFill="1" applyBorder="1" applyAlignment="1" applyProtection="1">
      <alignment horizontal="center"/>
      <protection locked="0"/>
    </xf>
    <xf numFmtId="168" fontId="8" fillId="2" borderId="48" xfId="1" applyNumberFormat="1" applyFont="1" applyFill="1" applyBorder="1" applyAlignment="1">
      <alignment horizontal="center"/>
    </xf>
    <xf numFmtId="168" fontId="8" fillId="2" borderId="23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4" xfId="1" applyNumberFormat="1" applyFont="1" applyFill="1" applyBorder="1" applyAlignment="1">
      <alignment horizontal="center"/>
    </xf>
    <xf numFmtId="168" fontId="9" fillId="6" borderId="45" xfId="1" applyNumberFormat="1" applyFont="1" applyFill="1" applyBorder="1" applyAlignment="1">
      <alignment horizontal="center"/>
    </xf>
    <xf numFmtId="1" fontId="9" fillId="6" borderId="44" xfId="1" applyNumberFormat="1" applyFont="1" applyFill="1" applyBorder="1" applyAlignment="1">
      <alignment horizontal="center"/>
    </xf>
    <xf numFmtId="168" fontId="9" fillId="6" borderId="25" xfId="1" applyNumberFormat="1" applyFont="1" applyFill="1" applyBorder="1" applyAlignment="1">
      <alignment horizontal="center"/>
    </xf>
    <xf numFmtId="0" fontId="8" fillId="2" borderId="49" xfId="1" applyFont="1" applyFill="1" applyBorder="1" applyAlignment="1">
      <alignment horizontal="right"/>
    </xf>
    <xf numFmtId="0" fontId="11" fillId="3" borderId="51" xfId="1" applyFont="1" applyFill="1" applyBorder="1" applyAlignment="1" applyProtection="1">
      <alignment horizontal="center"/>
      <protection locked="0"/>
    </xf>
    <xf numFmtId="0" fontId="11" fillId="3" borderId="27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8" fillId="2" borderId="16" xfId="1" applyFont="1" applyFill="1" applyBorder="1" applyAlignment="1">
      <alignment horizontal="right"/>
    </xf>
    <xf numFmtId="2" fontId="8" fillId="6" borderId="50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28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50" xfId="1" applyNumberFormat="1" applyFont="1" applyFill="1" applyBorder="1" applyAlignment="1">
      <alignment horizontal="center"/>
    </xf>
    <xf numFmtId="2" fontId="8" fillId="7" borderId="28" xfId="1" applyNumberFormat="1" applyFont="1" applyFill="1" applyBorder="1" applyAlignment="1">
      <alignment horizontal="center"/>
    </xf>
    <xf numFmtId="2" fontId="8" fillId="6" borderId="29" xfId="1" applyNumberFormat="1" applyFont="1" applyFill="1" applyBorder="1" applyAlignment="1">
      <alignment horizontal="center"/>
    </xf>
    <xf numFmtId="0" fontId="11" fillId="3" borderId="50" xfId="1" applyFont="1" applyFill="1" applyBorder="1" applyAlignment="1" applyProtection="1">
      <alignment horizontal="center"/>
      <protection locked="0"/>
    </xf>
    <xf numFmtId="0" fontId="8" fillId="2" borderId="24" xfId="1" applyFont="1" applyFill="1" applyBorder="1" applyAlignment="1">
      <alignment horizontal="right"/>
    </xf>
    <xf numFmtId="2" fontId="8" fillId="6" borderId="17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0" fontId="8" fillId="2" borderId="27" xfId="1" applyFont="1" applyFill="1" applyBorder="1" applyAlignment="1">
      <alignment horizontal="right"/>
    </xf>
    <xf numFmtId="168" fontId="9" fillId="7" borderId="27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28" xfId="1" applyFont="1" applyFill="1" applyBorder="1" applyAlignment="1">
      <alignment horizontal="right"/>
    </xf>
    <xf numFmtId="10" fontId="8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8" fillId="7" borderId="29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4" fontId="11" fillId="3" borderId="0" xfId="1" applyNumberFormat="1" applyFont="1" applyFill="1" applyAlignment="1" applyProtection="1">
      <alignment horizontal="center"/>
      <protection locked="0"/>
    </xf>
    <xf numFmtId="171" fontId="9" fillId="2" borderId="0" xfId="1" applyNumberFormat="1" applyFont="1" applyFill="1" applyAlignment="1" applyProtection="1">
      <alignment horizontal="center"/>
      <protection locked="0"/>
    </xf>
    <xf numFmtId="169" fontId="9" fillId="2" borderId="0" xfId="1" applyNumberFormat="1" applyFont="1" applyFill="1" applyAlignment="1">
      <alignment horizontal="center"/>
    </xf>
    <xf numFmtId="173" fontId="9" fillId="2" borderId="0" xfId="1" applyNumberFormat="1" applyFont="1" applyFill="1" applyAlignment="1">
      <alignment horizontal="center"/>
    </xf>
    <xf numFmtId="2" fontId="9" fillId="2" borderId="30" xfId="1" applyNumberFormat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center"/>
    </xf>
    <xf numFmtId="0" fontId="11" fillId="3" borderId="12" xfId="1" applyFont="1" applyFill="1" applyBorder="1" applyAlignment="1" applyProtection="1">
      <alignment horizontal="center"/>
      <protection locked="0"/>
    </xf>
    <xf numFmtId="2" fontId="8" fillId="2" borderId="30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2" fontId="8" fillId="2" borderId="31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/>
    </xf>
    <xf numFmtId="0" fontId="11" fillId="3" borderId="33" xfId="1" applyFont="1" applyFill="1" applyBorder="1" applyAlignment="1" applyProtection="1">
      <alignment horizontal="center"/>
      <protection locked="0"/>
    </xf>
    <xf numFmtId="0" fontId="8" fillId="2" borderId="30" xfId="1" applyFont="1" applyFill="1" applyBorder="1" applyAlignment="1">
      <alignment horizontal="center"/>
    </xf>
    <xf numFmtId="0" fontId="8" fillId="2" borderId="31" xfId="1" applyFont="1" applyFill="1" applyBorder="1" applyAlignment="1">
      <alignment horizontal="center"/>
    </xf>
    <xf numFmtId="0" fontId="8" fillId="2" borderId="32" xfId="1" applyFont="1" applyFill="1" applyBorder="1" applyAlignment="1">
      <alignment horizontal="center"/>
    </xf>
    <xf numFmtId="2" fontId="8" fillId="2" borderId="32" xfId="1" applyNumberFormat="1" applyFont="1" applyFill="1" applyBorder="1" applyAlignment="1">
      <alignment horizontal="center"/>
    </xf>
    <xf numFmtId="10" fontId="8" fillId="2" borderId="34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/>
    </xf>
    <xf numFmtId="2" fontId="10" fillId="2" borderId="34" xfId="1" applyNumberFormat="1" applyFont="1" applyFill="1" applyBorder="1" applyAlignment="1">
      <alignment horizontal="center"/>
    </xf>
    <xf numFmtId="0" fontId="8" fillId="2" borderId="35" xfId="1" applyFont="1" applyFill="1" applyBorder="1" applyAlignment="1">
      <alignment horizontal="right"/>
    </xf>
    <xf numFmtId="10" fontId="11" fillId="7" borderId="21" xfId="1" applyNumberFormat="1" applyFont="1" applyFill="1" applyBorder="1" applyAlignment="1">
      <alignment horizontal="center"/>
    </xf>
    <xf numFmtId="10" fontId="11" fillId="6" borderId="36" xfId="1" applyNumberFormat="1" applyFont="1" applyFill="1" applyBorder="1" applyAlignment="1">
      <alignment horizontal="center"/>
    </xf>
    <xf numFmtId="0" fontId="11" fillId="7" borderId="37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9" xfId="1" applyFont="1" applyFill="1" applyBorder="1" applyAlignment="1">
      <alignment horizontal="center"/>
    </xf>
    <xf numFmtId="0" fontId="25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2" fillId="2" borderId="0" xfId="2" applyFont="1" applyFill="1"/>
    <xf numFmtId="0" fontId="22" fillId="2" borderId="0" xfId="2" applyFill="1"/>
    <xf numFmtId="0" fontId="9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0" fillId="2" borderId="0" xfId="2" applyFont="1" applyFill="1" applyProtection="1">
      <protection locked="0"/>
    </xf>
    <xf numFmtId="0" fontId="10" fillId="2" borderId="0" xfId="2" applyFont="1" applyFill="1"/>
    <xf numFmtId="166" fontId="10" fillId="3" borderId="0" xfId="2" applyNumberFormat="1" applyFont="1" applyFill="1" applyAlignment="1" applyProtection="1">
      <alignment horizontal="left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9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20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2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1" fillId="3" borderId="13" xfId="2" applyFont="1" applyFill="1" applyBorder="1" applyAlignment="1" applyProtection="1">
      <alignment horizontal="center"/>
      <protection locked="0"/>
    </xf>
    <xf numFmtId="0" fontId="9" fillId="2" borderId="26" xfId="2" applyFont="1" applyFill="1" applyBorder="1"/>
    <xf numFmtId="0" fontId="9" fillId="2" borderId="41" xfId="2" applyFont="1" applyFill="1" applyBorder="1"/>
    <xf numFmtId="0" fontId="8" fillId="2" borderId="14" xfId="2" applyFont="1" applyFill="1" applyBorder="1" applyAlignment="1">
      <alignment horizontal="right"/>
    </xf>
    <xf numFmtId="0" fontId="11" fillId="3" borderId="15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11" fillId="3" borderId="19" xfId="2" applyFont="1" applyFill="1" applyBorder="1" applyAlignment="1" applyProtection="1">
      <alignment horizontal="center"/>
      <protection locked="0"/>
    </xf>
    <xf numFmtId="168" fontId="8" fillId="2" borderId="46" xfId="2" applyNumberFormat="1" applyFont="1" applyFill="1" applyBorder="1" applyAlignment="1">
      <alignment horizontal="center"/>
    </xf>
    <xf numFmtId="168" fontId="8" fillId="2" borderId="17" xfId="2" applyNumberFormat="1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168" fontId="8" fillId="2" borderId="47" xfId="2" applyNumberFormat="1" applyFont="1" applyFill="1" applyBorder="1" applyAlignment="1">
      <alignment horizontal="center"/>
    </xf>
    <xf numFmtId="168" fontId="8" fillId="2" borderId="20" xfId="2" applyNumberFormat="1" applyFont="1" applyFill="1" applyBorder="1" applyAlignment="1">
      <alignment horizontal="center"/>
    </xf>
    <xf numFmtId="0" fontId="8" fillId="2" borderId="21" xfId="2" applyFont="1" applyFill="1" applyBorder="1" applyAlignment="1">
      <alignment horizontal="center"/>
    </xf>
    <xf numFmtId="0" fontId="11" fillId="3" borderId="22" xfId="2" applyFont="1" applyFill="1" applyBorder="1" applyAlignment="1" applyProtection="1">
      <alignment horizontal="center"/>
      <protection locked="0"/>
    </xf>
    <xf numFmtId="168" fontId="8" fillId="2" borderId="48" xfId="2" applyNumberFormat="1" applyFont="1" applyFill="1" applyBorder="1" applyAlignment="1">
      <alignment horizontal="center"/>
    </xf>
    <xf numFmtId="168" fontId="8" fillId="2" borderId="23" xfId="2" applyNumberFormat="1" applyFont="1" applyFill="1" applyBorder="1" applyAlignment="1">
      <alignment horizontal="center"/>
    </xf>
    <xf numFmtId="0" fontId="8" fillId="2" borderId="15" xfId="2" applyFont="1" applyFill="1" applyBorder="1" applyAlignment="1">
      <alignment horizontal="right"/>
    </xf>
    <xf numFmtId="1" fontId="9" fillId="6" borderId="24" xfId="2" applyNumberFormat="1" applyFont="1" applyFill="1" applyBorder="1" applyAlignment="1">
      <alignment horizontal="center"/>
    </xf>
    <xf numFmtId="168" fontId="9" fillId="6" borderId="45" xfId="2" applyNumberFormat="1" applyFont="1" applyFill="1" applyBorder="1" applyAlignment="1">
      <alignment horizontal="center"/>
    </xf>
    <xf numFmtId="1" fontId="9" fillId="6" borderId="44" xfId="2" applyNumberFormat="1" applyFont="1" applyFill="1" applyBorder="1" applyAlignment="1">
      <alignment horizontal="center"/>
    </xf>
    <xf numFmtId="168" fontId="9" fillId="6" borderId="25" xfId="2" applyNumberFormat="1" applyFont="1" applyFill="1" applyBorder="1" applyAlignment="1">
      <alignment horizontal="center"/>
    </xf>
    <xf numFmtId="0" fontId="8" fillId="2" borderId="49" xfId="2" applyFont="1" applyFill="1" applyBorder="1" applyAlignment="1">
      <alignment horizontal="right"/>
    </xf>
    <xf numFmtId="0" fontId="11" fillId="3" borderId="51" xfId="2" applyFont="1" applyFill="1" applyBorder="1" applyAlignment="1" applyProtection="1">
      <alignment horizontal="center"/>
      <protection locked="0"/>
    </xf>
    <xf numFmtId="0" fontId="11" fillId="3" borderId="27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50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8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50" xfId="2" applyNumberFormat="1" applyFont="1" applyFill="1" applyBorder="1" applyAlignment="1">
      <alignment horizontal="center"/>
    </xf>
    <xf numFmtId="2" fontId="8" fillId="7" borderId="28" xfId="2" applyNumberFormat="1" applyFont="1" applyFill="1" applyBorder="1" applyAlignment="1">
      <alignment horizontal="center"/>
    </xf>
    <xf numFmtId="2" fontId="8" fillId="6" borderId="29" xfId="2" applyNumberFormat="1" applyFont="1" applyFill="1" applyBorder="1" applyAlignment="1">
      <alignment horizontal="center"/>
    </xf>
    <xf numFmtId="0" fontId="11" fillId="3" borderId="50" xfId="2" applyFont="1" applyFill="1" applyBorder="1" applyAlignment="1" applyProtection="1">
      <alignment horizontal="center"/>
      <protection locked="0"/>
    </xf>
    <xf numFmtId="0" fontId="8" fillId="2" borderId="24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0" fontId="8" fillId="2" borderId="27" xfId="2" applyFont="1" applyFill="1" applyBorder="1" applyAlignment="1">
      <alignment horizontal="right"/>
    </xf>
    <xf numFmtId="168" fontId="9" fillId="7" borderId="27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8" xfId="2" applyFont="1" applyFill="1" applyBorder="1" applyAlignment="1">
      <alignment horizontal="right"/>
    </xf>
    <xf numFmtId="10" fontId="8" fillId="6" borderId="28" xfId="2" applyNumberFormat="1" applyFont="1" applyFill="1" applyBorder="1" applyAlignment="1">
      <alignment horizontal="center"/>
    </xf>
    <xf numFmtId="0" fontId="8" fillId="2" borderId="29" xfId="2" applyFont="1" applyFill="1" applyBorder="1" applyAlignment="1">
      <alignment horizontal="right"/>
    </xf>
    <xf numFmtId="0" fontId="8" fillId="7" borderId="29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1" fillId="3" borderId="0" xfId="2" applyNumberFormat="1" applyFont="1" applyFill="1" applyAlignment="1" applyProtection="1">
      <alignment horizontal="center"/>
      <protection locked="0"/>
    </xf>
    <xf numFmtId="174" fontId="11" fillId="3" borderId="0" xfId="2" applyNumberFormat="1" applyFont="1" applyFill="1" applyAlignment="1" applyProtection="1">
      <alignment horizontal="center"/>
      <protection locked="0"/>
    </xf>
    <xf numFmtId="171" fontId="9" fillId="2" borderId="0" xfId="2" applyNumberFormat="1" applyFont="1" applyFill="1" applyAlignment="1" applyProtection="1">
      <alignment horizontal="center"/>
      <protection locked="0"/>
    </xf>
    <xf numFmtId="169" fontId="9" fillId="2" borderId="0" xfId="2" applyNumberFormat="1" applyFont="1" applyFill="1" applyAlignment="1">
      <alignment horizontal="center"/>
    </xf>
    <xf numFmtId="173" fontId="9" fillId="2" borderId="0" xfId="2" applyNumberFormat="1" applyFont="1" applyFill="1" applyAlignment="1">
      <alignment horizontal="center"/>
    </xf>
    <xf numFmtId="2" fontId="9" fillId="2" borderId="30" xfId="2" applyNumberFormat="1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2" fontId="8" fillId="2" borderId="30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2" fontId="8" fillId="2" borderId="31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/>
    </xf>
    <xf numFmtId="0" fontId="11" fillId="3" borderId="33" xfId="2" applyFont="1" applyFill="1" applyBorder="1" applyAlignment="1" applyProtection="1">
      <alignment horizontal="center"/>
      <protection locked="0"/>
    </xf>
    <xf numFmtId="0" fontId="8" fillId="2" borderId="30" xfId="2" applyFont="1" applyFill="1" applyBorder="1" applyAlignment="1">
      <alignment horizontal="center"/>
    </xf>
    <xf numFmtId="0" fontId="8" fillId="2" borderId="31" xfId="2" applyFont="1" applyFill="1" applyBorder="1" applyAlignment="1">
      <alignment horizontal="center"/>
    </xf>
    <xf numFmtId="0" fontId="8" fillId="2" borderId="32" xfId="2" applyFont="1" applyFill="1" applyBorder="1" applyAlignment="1">
      <alignment horizontal="center"/>
    </xf>
    <xf numFmtId="2" fontId="8" fillId="2" borderId="32" xfId="2" applyNumberFormat="1" applyFont="1" applyFill="1" applyBorder="1" applyAlignment="1">
      <alignment horizontal="center"/>
    </xf>
    <xf numFmtId="10" fontId="8" fillId="2" borderId="34" xfId="2" applyNumberFormat="1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right"/>
    </xf>
    <xf numFmtId="2" fontId="10" fillId="2" borderId="34" xfId="2" applyNumberFormat="1" applyFont="1" applyFill="1" applyBorder="1" applyAlignment="1">
      <alignment horizontal="center"/>
    </xf>
    <xf numFmtId="0" fontId="8" fillId="2" borderId="35" xfId="2" applyFont="1" applyFill="1" applyBorder="1" applyAlignment="1">
      <alignment horizontal="right"/>
    </xf>
    <xf numFmtId="10" fontId="11" fillId="7" borderId="21" xfId="2" applyNumberFormat="1" applyFont="1" applyFill="1" applyBorder="1" applyAlignment="1">
      <alignment horizontal="center"/>
    </xf>
    <xf numFmtId="10" fontId="11" fillId="6" borderId="36" xfId="2" applyNumberFormat="1" applyFont="1" applyFill="1" applyBorder="1" applyAlignment="1">
      <alignment horizontal="center"/>
    </xf>
    <xf numFmtId="0" fontId="11" fillId="7" borderId="37" xfId="2" applyFont="1" applyFill="1" applyBorder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25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30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3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1" fillId="3" borderId="30" xfId="1" applyNumberFormat="1" applyFont="1" applyFill="1" applyBorder="1" applyAlignment="1" applyProtection="1">
      <alignment horizontal="center" vertical="center"/>
      <protection locked="0"/>
    </xf>
    <xf numFmtId="2" fontId="11" fillId="3" borderId="31" xfId="1" applyNumberFormat="1" applyFont="1" applyFill="1" applyBorder="1" applyAlignment="1" applyProtection="1">
      <alignment horizontal="center" vertical="center"/>
      <protection locked="0"/>
    </xf>
    <xf numFmtId="2" fontId="11" fillId="3" borderId="32" xfId="1" applyNumberFormat="1" applyFont="1" applyFill="1" applyBorder="1" applyAlignment="1" applyProtection="1">
      <alignment horizontal="center" vertical="center"/>
      <protection locked="0"/>
    </xf>
    <xf numFmtId="0" fontId="9" fillId="2" borderId="33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34" xfId="1" applyFont="1" applyFill="1" applyBorder="1" applyAlignment="1">
      <alignment horizontal="left" vertical="center" wrapText="1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38" xfId="1" applyFont="1" applyFill="1" applyBorder="1" applyAlignment="1">
      <alignment horizontal="justify" vertical="center" wrapText="1"/>
    </xf>
    <xf numFmtId="0" fontId="14" fillId="2" borderId="39" xfId="1" applyFont="1" applyFill="1" applyBorder="1" applyAlignment="1">
      <alignment horizontal="justify" vertical="center" wrapText="1"/>
    </xf>
    <xf numFmtId="0" fontId="14" fillId="2" borderId="40" xfId="1" applyFont="1" applyFill="1" applyBorder="1" applyAlignment="1">
      <alignment horizontal="justify" vertical="center" wrapText="1"/>
    </xf>
    <xf numFmtId="0" fontId="14" fillId="2" borderId="38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9" fillId="2" borderId="26" xfId="1" applyFont="1" applyFill="1" applyBorder="1" applyAlignment="1">
      <alignment horizontal="center"/>
    </xf>
    <xf numFmtId="0" fontId="9" fillId="2" borderId="42" xfId="1" applyFont="1" applyFill="1" applyBorder="1" applyAlignment="1">
      <alignment horizont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38" xfId="1" applyFont="1" applyFill="1" applyBorder="1" applyAlignment="1">
      <alignment horizontal="center"/>
    </xf>
    <xf numFmtId="0" fontId="14" fillId="2" borderId="39" xfId="1" applyFont="1" applyFill="1" applyBorder="1" applyAlignment="1">
      <alignment horizontal="center"/>
    </xf>
    <xf numFmtId="0" fontId="14" fillId="2" borderId="4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3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1" fillId="3" borderId="30" xfId="2" applyNumberFormat="1" applyFont="1" applyFill="1" applyBorder="1" applyAlignment="1" applyProtection="1">
      <alignment horizontal="center" vertical="center"/>
      <protection locked="0"/>
    </xf>
    <xf numFmtId="2" fontId="11" fillId="3" borderId="31" xfId="2" applyNumberFormat="1" applyFont="1" applyFill="1" applyBorder="1" applyAlignment="1" applyProtection="1">
      <alignment horizontal="center" vertical="center"/>
      <protection locked="0"/>
    </xf>
    <xf numFmtId="2" fontId="11" fillId="3" borderId="32" xfId="2" applyNumberFormat="1" applyFont="1" applyFill="1" applyBorder="1" applyAlignment="1" applyProtection="1">
      <alignment horizontal="center" vertical="center"/>
      <protection locked="0"/>
    </xf>
    <xf numFmtId="0" fontId="9" fillId="2" borderId="33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34" xfId="2" applyFont="1" applyFill="1" applyBorder="1" applyAlignment="1">
      <alignment horizontal="left" vertical="center" wrapText="1"/>
    </xf>
    <xf numFmtId="0" fontId="11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38" xfId="2" applyFont="1" applyFill="1" applyBorder="1" applyAlignment="1">
      <alignment horizontal="justify" vertical="center" wrapText="1"/>
    </xf>
    <xf numFmtId="0" fontId="14" fillId="2" borderId="39" xfId="2" applyFont="1" applyFill="1" applyBorder="1" applyAlignment="1">
      <alignment horizontal="justify" vertical="center" wrapText="1"/>
    </xf>
    <xf numFmtId="0" fontId="14" fillId="2" borderId="40" xfId="2" applyFont="1" applyFill="1" applyBorder="1" applyAlignment="1">
      <alignment horizontal="justify" vertical="center" wrapText="1"/>
    </xf>
    <xf numFmtId="0" fontId="14" fillId="2" borderId="38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4" fillId="2" borderId="40" xfId="2" applyFont="1" applyFill="1" applyBorder="1" applyAlignment="1">
      <alignment horizontal="left" vertical="center" wrapText="1"/>
    </xf>
    <xf numFmtId="0" fontId="9" fillId="2" borderId="26" xfId="2" applyFont="1" applyFill="1" applyBorder="1" applyAlignment="1">
      <alignment horizontal="center"/>
    </xf>
    <xf numFmtId="0" fontId="9" fillId="2" borderId="42" xfId="2" applyFont="1" applyFill="1" applyBorder="1" applyAlignment="1">
      <alignment horizontal="center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4" fillId="2" borderId="38" xfId="2" applyFont="1" applyFill="1" applyBorder="1" applyAlignment="1">
      <alignment horizontal="center"/>
    </xf>
    <xf numFmtId="0" fontId="14" fillId="2" borderId="39" xfId="2" applyFont="1" applyFill="1" applyBorder="1" applyAlignment="1">
      <alignment horizontal="center"/>
    </xf>
    <xf numFmtId="0" fontId="14" fillId="2" borderId="40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9" fillId="2" borderId="0" xfId="3" applyFont="1" applyFill="1"/>
    <xf numFmtId="0" fontId="30" fillId="2" borderId="0" xfId="3" applyFont="1" applyFill="1"/>
    <xf numFmtId="0" fontId="30" fillId="2" borderId="0" xfId="3" applyFont="1" applyFill="1" applyAlignment="1">
      <alignment horizontal="right"/>
    </xf>
    <xf numFmtId="0" fontId="31" fillId="2" borderId="0" xfId="3" applyFont="1" applyFill="1" applyAlignment="1">
      <alignment horizontal="center"/>
    </xf>
    <xf numFmtId="0" fontId="32" fillId="2" borderId="0" xfId="3" applyFont="1" applyFill="1"/>
    <xf numFmtId="0" fontId="32" fillId="2" borderId="0" xfId="3" applyFont="1" applyFill="1" applyAlignment="1">
      <alignment horizontal="left"/>
    </xf>
    <xf numFmtId="0" fontId="33" fillId="2" borderId="0" xfId="3" applyFont="1" applyFill="1" applyAlignment="1">
      <alignment horizontal="left"/>
    </xf>
    <xf numFmtId="0" fontId="33" fillId="2" borderId="0" xfId="3" applyFont="1" applyFill="1" applyAlignment="1">
      <alignment horizontal="center"/>
    </xf>
    <xf numFmtId="0" fontId="26" fillId="2" borderId="0" xfId="3" applyFont="1" applyFill="1"/>
    <xf numFmtId="0" fontId="33" fillId="2" borderId="0" xfId="3" applyFont="1" applyFill="1"/>
    <xf numFmtId="2" fontId="33" fillId="2" borderId="0" xfId="3" applyNumberFormat="1" applyFont="1" applyFill="1" applyAlignment="1">
      <alignment horizontal="center"/>
    </xf>
    <xf numFmtId="164" fontId="33" fillId="2" borderId="0" xfId="3" applyNumberFormat="1" applyFont="1" applyFill="1" applyAlignment="1">
      <alignment horizontal="center"/>
    </xf>
    <xf numFmtId="0" fontId="33" fillId="2" borderId="1" xfId="3" applyFont="1" applyFill="1" applyBorder="1" applyAlignment="1">
      <alignment horizontal="center"/>
    </xf>
    <xf numFmtId="0" fontId="33" fillId="2" borderId="2" xfId="3" applyFont="1" applyFill="1" applyBorder="1" applyAlignment="1">
      <alignment horizontal="center"/>
    </xf>
    <xf numFmtId="0" fontId="29" fillId="2" borderId="0" xfId="3" applyFont="1" applyFill="1" applyAlignment="1">
      <alignment horizontal="center"/>
    </xf>
    <xf numFmtId="0" fontId="26" fillId="2" borderId="3" xfId="3" applyFont="1" applyFill="1" applyBorder="1" applyAlignment="1">
      <alignment horizontal="center"/>
    </xf>
    <xf numFmtId="0" fontId="34" fillId="3" borderId="3" xfId="3" applyFont="1" applyFill="1" applyBorder="1" applyAlignment="1" applyProtection="1">
      <alignment horizontal="center"/>
      <protection locked="0"/>
    </xf>
    <xf numFmtId="2" fontId="34" fillId="3" borderId="3" xfId="3" applyNumberFormat="1" applyFont="1" applyFill="1" applyBorder="1" applyAlignment="1" applyProtection="1">
      <alignment horizontal="center"/>
      <protection locked="0"/>
    </xf>
    <xf numFmtId="2" fontId="34" fillId="3" borderId="4" xfId="3" applyNumberFormat="1" applyFont="1" applyFill="1" applyBorder="1" applyAlignment="1" applyProtection="1">
      <alignment horizontal="center"/>
      <protection locked="0"/>
    </xf>
    <xf numFmtId="0" fontId="30" fillId="2" borderId="0" xfId="3" applyFont="1" applyFill="1" applyAlignment="1">
      <alignment horizontal="center"/>
    </xf>
    <xf numFmtId="0" fontId="34" fillId="3" borderId="5" xfId="3" applyFont="1" applyFill="1" applyBorder="1" applyAlignment="1" applyProtection="1">
      <alignment horizontal="center"/>
      <protection locked="0"/>
    </xf>
    <xf numFmtId="2" fontId="34" fillId="3" borderId="5" xfId="3" applyNumberFormat="1" applyFont="1" applyFill="1" applyBorder="1" applyAlignment="1" applyProtection="1">
      <alignment horizontal="center"/>
      <protection locked="0"/>
    </xf>
    <xf numFmtId="0" fontId="26" fillId="2" borderId="4" xfId="3" applyFont="1" applyFill="1" applyBorder="1"/>
    <xf numFmtId="1" fontId="33" fillId="4" borderId="2" xfId="3" applyNumberFormat="1" applyFont="1" applyFill="1" applyBorder="1" applyAlignment="1">
      <alignment horizontal="center"/>
    </xf>
    <xf numFmtId="1" fontId="33" fillId="4" borderId="1" xfId="3" applyNumberFormat="1" applyFont="1" applyFill="1" applyBorder="1" applyAlignment="1">
      <alignment horizontal="center"/>
    </xf>
    <xf numFmtId="2" fontId="33" fillId="4" borderId="1" xfId="3" applyNumberFormat="1" applyFont="1" applyFill="1" applyBorder="1" applyAlignment="1">
      <alignment horizontal="center"/>
    </xf>
    <xf numFmtId="0" fontId="26" fillId="2" borderId="3" xfId="3" applyFont="1" applyFill="1" applyBorder="1"/>
    <xf numFmtId="10" fontId="33" fillId="5" borderId="1" xfId="3" applyNumberFormat="1" applyFont="1" applyFill="1" applyBorder="1" applyAlignment="1">
      <alignment horizontal="center"/>
    </xf>
    <xf numFmtId="165" fontId="33" fillId="2" borderId="0" xfId="3" applyNumberFormat="1" applyFont="1" applyFill="1" applyAlignment="1">
      <alignment horizontal="center"/>
    </xf>
    <xf numFmtId="0" fontId="26" fillId="2" borderId="6" xfId="3" applyFont="1" applyFill="1" applyBorder="1"/>
    <xf numFmtId="0" fontId="26" fillId="2" borderId="5" xfId="3" applyFont="1" applyFill="1" applyBorder="1"/>
    <xf numFmtId="0" fontId="33" fillId="4" borderId="1" xfId="3" applyFont="1" applyFill="1" applyBorder="1" applyAlignment="1">
      <alignment horizontal="center"/>
    </xf>
    <xf numFmtId="0" fontId="33" fillId="2" borderId="7" xfId="3" applyFont="1" applyFill="1" applyBorder="1" applyAlignment="1">
      <alignment horizontal="center"/>
    </xf>
    <xf numFmtId="0" fontId="26" fillId="2" borderId="7" xfId="3" applyFont="1" applyFill="1" applyBorder="1"/>
    <xf numFmtId="0" fontId="26" fillId="2" borderId="8" xfId="3" applyFont="1" applyFill="1" applyBorder="1"/>
    <xf numFmtId="0" fontId="26" fillId="2" borderId="0" xfId="3" applyFont="1" applyFill="1" applyAlignment="1" applyProtection="1">
      <alignment horizontal="left"/>
      <protection locked="0"/>
    </xf>
    <xf numFmtId="0" fontId="26" fillId="2" borderId="0" xfId="3" applyFont="1" applyFill="1" applyProtection="1">
      <protection locked="0"/>
    </xf>
    <xf numFmtId="0" fontId="26" fillId="2" borderId="0" xfId="4" applyFont="1" applyFill="1"/>
    <xf numFmtId="0" fontId="30" fillId="2" borderId="9" xfId="3" applyFont="1" applyFill="1" applyBorder="1"/>
    <xf numFmtId="10" fontId="30" fillId="2" borderId="9" xfId="3" applyNumberFormat="1" applyFont="1" applyFill="1" applyBorder="1"/>
    <xf numFmtId="0" fontId="22" fillId="2" borderId="0" xfId="3" applyFill="1"/>
    <xf numFmtId="0" fontId="29" fillId="2" borderId="10" xfId="3" applyFont="1" applyFill="1" applyBorder="1" applyAlignment="1">
      <alignment horizontal="center"/>
    </xf>
    <xf numFmtId="0" fontId="29" fillId="2" borderId="10" xfId="3" applyFont="1" applyFill="1" applyBorder="1" applyAlignment="1">
      <alignment horizontal="center"/>
    </xf>
    <xf numFmtId="0" fontId="30" fillId="2" borderId="10" xfId="3" applyFont="1" applyFill="1" applyBorder="1" applyAlignment="1">
      <alignment horizontal="center"/>
    </xf>
    <xf numFmtId="0" fontId="29" fillId="2" borderId="0" xfId="3" applyFont="1" applyFill="1" applyAlignment="1">
      <alignment horizontal="right"/>
    </xf>
    <xf numFmtId="0" fontId="30" fillId="2" borderId="7" xfId="3" applyFont="1" applyFill="1" applyBorder="1"/>
    <xf numFmtId="0" fontId="29" fillId="2" borderId="11" xfId="3" applyFont="1" applyFill="1" applyBorder="1"/>
    <xf numFmtId="0" fontId="30" fillId="2" borderId="11" xfId="3" applyFont="1" applyFill="1" applyBorder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4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E16" sqref="E16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442"/>
  </cols>
  <sheetData>
    <row r="14" spans="1:6" ht="15" customHeight="1" x14ac:dyDescent="0.3">
      <c r="A14" s="402"/>
      <c r="C14" s="404"/>
      <c r="F14" s="404"/>
    </row>
    <row r="15" spans="1:6" ht="18.75" customHeight="1" x14ac:dyDescent="0.3">
      <c r="A15" s="405" t="s">
        <v>0</v>
      </c>
      <c r="B15" s="405"/>
      <c r="C15" s="405"/>
      <c r="D15" s="405"/>
      <c r="E15" s="405"/>
    </row>
    <row r="16" spans="1:6" ht="16.5" customHeight="1" x14ac:dyDescent="0.3">
      <c r="A16" s="406" t="s">
        <v>1</v>
      </c>
      <c r="B16" s="407" t="s">
        <v>2</v>
      </c>
    </row>
    <row r="17" spans="1:7" ht="16.5" customHeight="1" x14ac:dyDescent="0.3">
      <c r="A17" s="408" t="s">
        <v>3</v>
      </c>
      <c r="B17" s="408" t="s">
        <v>5</v>
      </c>
      <c r="D17" s="409"/>
      <c r="E17" s="410"/>
    </row>
    <row r="18" spans="1:7" ht="16.5" customHeight="1" x14ac:dyDescent="0.3">
      <c r="A18" s="411" t="s">
        <v>4</v>
      </c>
      <c r="B18" s="408" t="s">
        <v>96</v>
      </c>
      <c r="C18" s="410"/>
      <c r="D18" s="410"/>
      <c r="E18" s="410"/>
    </row>
    <row r="19" spans="1:7" ht="16.5" customHeight="1" x14ac:dyDescent="0.3">
      <c r="A19" s="411" t="s">
        <v>6</v>
      </c>
      <c r="B19" s="412">
        <v>99.02</v>
      </c>
      <c r="C19" s="410"/>
      <c r="D19" s="410"/>
      <c r="E19" s="410"/>
    </row>
    <row r="20" spans="1:7" ht="16.5" customHeight="1" x14ac:dyDescent="0.3">
      <c r="A20" s="408" t="s">
        <v>8</v>
      </c>
      <c r="B20" s="412">
        <v>16.010000000000002</v>
      </c>
      <c r="C20" s="410"/>
      <c r="D20" s="410"/>
      <c r="E20" s="410"/>
    </row>
    <row r="21" spans="1:7" ht="16.5" customHeight="1" x14ac:dyDescent="0.3">
      <c r="A21" s="408" t="s">
        <v>10</v>
      </c>
      <c r="B21" s="413">
        <v>0.16</v>
      </c>
      <c r="C21" s="410"/>
      <c r="D21" s="410"/>
      <c r="E21" s="410"/>
    </row>
    <row r="22" spans="1:7" ht="15.75" customHeight="1" x14ac:dyDescent="0.25">
      <c r="A22" s="410"/>
      <c r="B22" s="410"/>
      <c r="C22" s="410"/>
      <c r="D22" s="410"/>
      <c r="E22" s="410"/>
    </row>
    <row r="23" spans="1:7" ht="16.5" customHeight="1" x14ac:dyDescent="0.3">
      <c r="A23" s="414" t="s">
        <v>13</v>
      </c>
      <c r="B23" s="415" t="s">
        <v>14</v>
      </c>
      <c r="C23" s="414" t="s">
        <v>15</v>
      </c>
      <c r="D23" s="414" t="s">
        <v>16</v>
      </c>
      <c r="E23" s="414" t="s">
        <v>17</v>
      </c>
      <c r="F23" s="414" t="s">
        <v>128</v>
      </c>
      <c r="G23" s="416"/>
    </row>
    <row r="24" spans="1:7" ht="16.5" customHeight="1" x14ac:dyDescent="0.3">
      <c r="A24" s="417">
        <v>1</v>
      </c>
      <c r="B24" s="418">
        <v>37378497</v>
      </c>
      <c r="C24" s="418">
        <v>7393.29</v>
      </c>
      <c r="D24" s="419">
        <v>1.23</v>
      </c>
      <c r="E24" s="420">
        <v>10.66</v>
      </c>
      <c r="F24" s="420">
        <v>15.41</v>
      </c>
      <c r="G24" s="421"/>
    </row>
    <row r="25" spans="1:7" ht="16.5" customHeight="1" x14ac:dyDescent="0.3">
      <c r="A25" s="417">
        <v>2</v>
      </c>
      <c r="B25" s="418">
        <v>37507183</v>
      </c>
      <c r="C25" s="418">
        <v>7348.34</v>
      </c>
      <c r="D25" s="419">
        <v>1.23</v>
      </c>
      <c r="E25" s="419">
        <v>10.67</v>
      </c>
      <c r="F25" s="419">
        <v>15.37</v>
      </c>
      <c r="G25" s="421"/>
    </row>
    <row r="26" spans="1:7" ht="16.5" customHeight="1" x14ac:dyDescent="0.3">
      <c r="A26" s="417">
        <v>3</v>
      </c>
      <c r="B26" s="418">
        <v>37440210</v>
      </c>
      <c r="C26" s="418">
        <v>7358.74</v>
      </c>
      <c r="D26" s="419">
        <v>1.23</v>
      </c>
      <c r="E26" s="419">
        <v>10.67</v>
      </c>
      <c r="F26" s="419">
        <v>15.36</v>
      </c>
      <c r="G26" s="421"/>
    </row>
    <row r="27" spans="1:7" ht="16.5" customHeight="1" x14ac:dyDescent="0.3">
      <c r="A27" s="417">
        <v>4</v>
      </c>
      <c r="B27" s="418">
        <v>37471120</v>
      </c>
      <c r="C27" s="418">
        <v>7363.99</v>
      </c>
      <c r="D27" s="419">
        <v>1.22</v>
      </c>
      <c r="E27" s="419">
        <v>10.67</v>
      </c>
      <c r="F27" s="419">
        <v>15.37</v>
      </c>
      <c r="G27" s="421"/>
    </row>
    <row r="28" spans="1:7" ht="16.5" customHeight="1" x14ac:dyDescent="0.3">
      <c r="A28" s="417">
        <v>5</v>
      </c>
      <c r="B28" s="418">
        <v>37223552</v>
      </c>
      <c r="C28" s="418">
        <v>7357.34</v>
      </c>
      <c r="D28" s="419">
        <v>1.24</v>
      </c>
      <c r="E28" s="419">
        <v>10.67</v>
      </c>
      <c r="F28" s="419">
        <v>15.36</v>
      </c>
      <c r="G28" s="421"/>
    </row>
    <row r="29" spans="1:7" ht="16.5" customHeight="1" x14ac:dyDescent="0.3">
      <c r="A29" s="417">
        <v>6</v>
      </c>
      <c r="B29" s="422">
        <v>37441567</v>
      </c>
      <c r="C29" s="422">
        <v>7368.22</v>
      </c>
      <c r="D29" s="423">
        <v>1.23</v>
      </c>
      <c r="E29" s="423">
        <v>10.68</v>
      </c>
      <c r="F29" s="423">
        <v>15.37</v>
      </c>
      <c r="G29" s="421"/>
    </row>
    <row r="30" spans="1:7" ht="16.5" customHeight="1" x14ac:dyDescent="0.3">
      <c r="A30" s="424" t="s">
        <v>18</v>
      </c>
      <c r="B30" s="425">
        <f>AVERAGE(B24:B29)</f>
        <v>37410354.833333336</v>
      </c>
      <c r="C30" s="426">
        <f>AVERAGE(C24:C29)</f>
        <v>7364.9866666666667</v>
      </c>
      <c r="D30" s="427">
        <f>AVERAGE(D24:D29)</f>
        <v>1.2300000000000002</v>
      </c>
      <c r="E30" s="427">
        <f>AVERAGE(E24:E29)</f>
        <v>10.670000000000002</v>
      </c>
      <c r="F30" s="427">
        <f>AVERAGE(F24:F29)</f>
        <v>15.373333333333335</v>
      </c>
      <c r="G30" s="416"/>
    </row>
    <row r="31" spans="1:7" ht="16.5" customHeight="1" x14ac:dyDescent="0.3">
      <c r="A31" s="428" t="s">
        <v>19</v>
      </c>
      <c r="B31" s="429">
        <f>(STDEV(B24:B29)/B30)</f>
        <v>2.6955189150006278E-3</v>
      </c>
      <c r="C31" s="430"/>
      <c r="D31" s="430"/>
      <c r="E31" s="431"/>
    </row>
    <row r="32" spans="1:7" s="403" customFormat="1" ht="16.5" customHeight="1" x14ac:dyDescent="0.3">
      <c r="A32" s="432" t="s">
        <v>20</v>
      </c>
      <c r="B32" s="433">
        <f>COUNT(B24:B29)</f>
        <v>6</v>
      </c>
      <c r="C32" s="434"/>
      <c r="D32" s="435"/>
      <c r="E32" s="436"/>
    </row>
    <row r="33" spans="1:6" s="403" customFormat="1" ht="15.75" customHeight="1" x14ac:dyDescent="0.25">
      <c r="A33" s="410"/>
      <c r="B33" s="410"/>
      <c r="C33" s="410"/>
      <c r="D33" s="410"/>
      <c r="E33" s="410"/>
    </row>
    <row r="34" spans="1:6" s="403" customFormat="1" ht="16.5" customHeight="1" x14ac:dyDescent="0.3">
      <c r="A34" s="411" t="s">
        <v>21</v>
      </c>
      <c r="B34" s="437" t="s">
        <v>129</v>
      </c>
      <c r="C34" s="438"/>
      <c r="D34" s="438"/>
      <c r="E34" s="438"/>
    </row>
    <row r="35" spans="1:6" ht="16.5" customHeight="1" x14ac:dyDescent="0.3">
      <c r="A35" s="411"/>
      <c r="B35" s="437" t="s">
        <v>130</v>
      </c>
      <c r="C35" s="438"/>
      <c r="D35" s="438"/>
      <c r="E35" s="438"/>
    </row>
    <row r="36" spans="1:6" ht="16.5" customHeight="1" x14ac:dyDescent="0.3">
      <c r="A36" s="411"/>
      <c r="B36" s="437" t="s">
        <v>131</v>
      </c>
      <c r="C36" s="438"/>
      <c r="D36" s="438"/>
      <c r="E36" s="438"/>
    </row>
    <row r="37" spans="1:6" ht="15.75" customHeight="1" x14ac:dyDescent="0.3">
      <c r="A37" s="410"/>
      <c r="B37" s="439" t="s">
        <v>127</v>
      </c>
      <c r="C37" s="410"/>
      <c r="D37" s="410"/>
      <c r="E37" s="410"/>
    </row>
    <row r="38" spans="1:6" ht="16.5" customHeight="1" x14ac:dyDescent="0.3">
      <c r="A38" s="406" t="s">
        <v>1</v>
      </c>
      <c r="B38" s="407" t="s">
        <v>25</v>
      </c>
    </row>
    <row r="39" spans="1:6" ht="16.5" customHeight="1" x14ac:dyDescent="0.3">
      <c r="A39" s="411" t="s">
        <v>4</v>
      </c>
      <c r="B39" s="408"/>
      <c r="C39" s="410"/>
      <c r="D39" s="410"/>
      <c r="E39" s="410"/>
    </row>
    <row r="40" spans="1:6" ht="16.5" customHeight="1" x14ac:dyDescent="0.3">
      <c r="A40" s="411" t="s">
        <v>6</v>
      </c>
      <c r="B40" s="412"/>
      <c r="C40" s="410"/>
      <c r="D40" s="410"/>
      <c r="E40" s="410"/>
    </row>
    <row r="41" spans="1:6" ht="16.5" customHeight="1" x14ac:dyDescent="0.3">
      <c r="A41" s="408" t="s">
        <v>8</v>
      </c>
      <c r="B41" s="412"/>
      <c r="C41" s="410"/>
      <c r="D41" s="410"/>
      <c r="E41" s="410"/>
    </row>
    <row r="42" spans="1:6" ht="16.5" customHeight="1" x14ac:dyDescent="0.3">
      <c r="A42" s="408" t="s">
        <v>10</v>
      </c>
      <c r="B42" s="413"/>
      <c r="C42" s="410"/>
      <c r="D42" s="410"/>
      <c r="E42" s="410"/>
    </row>
    <row r="43" spans="1:6" ht="15.75" customHeight="1" x14ac:dyDescent="0.25">
      <c r="A43" s="410"/>
      <c r="B43" s="410"/>
      <c r="C43" s="410"/>
      <c r="D43" s="410"/>
      <c r="E43" s="410"/>
    </row>
    <row r="44" spans="1:6" ht="16.5" customHeight="1" x14ac:dyDescent="0.3">
      <c r="A44" s="414" t="s">
        <v>13</v>
      </c>
      <c r="B44" s="415" t="s">
        <v>14</v>
      </c>
      <c r="C44" s="414" t="s">
        <v>15</v>
      </c>
      <c r="D44" s="414" t="s">
        <v>16</v>
      </c>
      <c r="E44" s="414" t="s">
        <v>17</v>
      </c>
      <c r="F44" s="414"/>
    </row>
    <row r="45" spans="1:6" ht="16.5" customHeight="1" x14ac:dyDescent="0.3">
      <c r="A45" s="417">
        <v>1</v>
      </c>
      <c r="B45" s="418"/>
      <c r="C45" s="418"/>
      <c r="D45" s="419"/>
      <c r="E45" s="420"/>
      <c r="F45" s="420"/>
    </row>
    <row r="46" spans="1:6" ht="16.5" customHeight="1" x14ac:dyDescent="0.3">
      <c r="A46" s="417">
        <v>2</v>
      </c>
      <c r="B46" s="418"/>
      <c r="C46" s="418"/>
      <c r="D46" s="419"/>
      <c r="E46" s="419"/>
      <c r="F46" s="419"/>
    </row>
    <row r="47" spans="1:6" ht="16.5" customHeight="1" x14ac:dyDescent="0.3">
      <c r="A47" s="417">
        <v>3</v>
      </c>
      <c r="B47" s="418"/>
      <c r="C47" s="418"/>
      <c r="D47" s="419"/>
      <c r="E47" s="419"/>
      <c r="F47" s="419"/>
    </row>
    <row r="48" spans="1:6" ht="16.5" customHeight="1" x14ac:dyDescent="0.3">
      <c r="A48" s="417">
        <v>4</v>
      </c>
      <c r="B48" s="418"/>
      <c r="C48" s="418"/>
      <c r="D48" s="419"/>
      <c r="E48" s="419"/>
      <c r="F48" s="419"/>
    </row>
    <row r="49" spans="1:7" ht="16.5" customHeight="1" x14ac:dyDescent="0.3">
      <c r="A49" s="417">
        <v>5</v>
      </c>
      <c r="B49" s="418"/>
      <c r="C49" s="418"/>
      <c r="D49" s="419"/>
      <c r="E49" s="419"/>
      <c r="F49" s="419"/>
    </row>
    <row r="50" spans="1:7" ht="16.5" customHeight="1" x14ac:dyDescent="0.3">
      <c r="A50" s="417">
        <v>6</v>
      </c>
      <c r="B50" s="422"/>
      <c r="C50" s="422"/>
      <c r="D50" s="423"/>
      <c r="E50" s="423"/>
      <c r="F50" s="423"/>
    </row>
    <row r="51" spans="1:7" ht="16.5" customHeight="1" x14ac:dyDescent="0.3">
      <c r="A51" s="424" t="s">
        <v>18</v>
      </c>
      <c r="B51" s="425" t="e">
        <f>AVERAGE(B45:B50)</f>
        <v>#DIV/0!</v>
      </c>
      <c r="C51" s="426" t="e">
        <f>AVERAGE(C45:C50)</f>
        <v>#DIV/0!</v>
      </c>
      <c r="D51" s="427" t="e">
        <f>AVERAGE(D45:D50)</f>
        <v>#DIV/0!</v>
      </c>
      <c r="E51" s="427" t="e">
        <f>AVERAGE(E45:E50)</f>
        <v>#DIV/0!</v>
      </c>
      <c r="F51" s="427"/>
    </row>
    <row r="52" spans="1:7" ht="16.5" customHeight="1" x14ac:dyDescent="0.3">
      <c r="A52" s="428" t="s">
        <v>19</v>
      </c>
      <c r="B52" s="429" t="e">
        <f>(STDEV(B45:B50)/B51)</f>
        <v>#DIV/0!</v>
      </c>
      <c r="C52" s="430"/>
      <c r="D52" s="430"/>
      <c r="E52" s="431"/>
    </row>
    <row r="53" spans="1:7" s="403" customFormat="1" ht="16.5" customHeight="1" x14ac:dyDescent="0.3">
      <c r="A53" s="432" t="s">
        <v>20</v>
      </c>
      <c r="B53" s="433">
        <f>COUNT(B45:B50)</f>
        <v>0</v>
      </c>
      <c r="C53" s="434"/>
      <c r="D53" s="435"/>
      <c r="E53" s="436"/>
    </row>
    <row r="54" spans="1:7" s="403" customFormat="1" ht="15.75" customHeight="1" x14ac:dyDescent="0.25">
      <c r="A54" s="410"/>
      <c r="B54" s="410"/>
      <c r="C54" s="410"/>
      <c r="D54" s="410"/>
      <c r="E54" s="410"/>
    </row>
    <row r="55" spans="1:7" s="403" customFormat="1" ht="16.5" customHeight="1" x14ac:dyDescent="0.3">
      <c r="A55" s="411" t="s">
        <v>21</v>
      </c>
      <c r="B55" s="437" t="s">
        <v>129</v>
      </c>
      <c r="C55" s="438"/>
      <c r="D55" s="438"/>
      <c r="E55" s="438"/>
    </row>
    <row r="56" spans="1:7" ht="16.5" customHeight="1" x14ac:dyDescent="0.3">
      <c r="A56" s="411"/>
      <c r="B56" s="437" t="s">
        <v>130</v>
      </c>
      <c r="C56" s="438"/>
      <c r="D56" s="438"/>
      <c r="E56" s="438"/>
    </row>
    <row r="57" spans="1:7" ht="16.5" customHeight="1" x14ac:dyDescent="0.3">
      <c r="A57" s="411"/>
      <c r="B57" s="437" t="s">
        <v>131</v>
      </c>
      <c r="C57" s="438"/>
      <c r="D57" s="438"/>
      <c r="E57" s="438"/>
    </row>
    <row r="58" spans="1:7" ht="14.25" customHeight="1" thickBot="1" x14ac:dyDescent="0.3">
      <c r="A58" s="440"/>
      <c r="B58" s="439"/>
      <c r="D58" s="441"/>
      <c r="F58" s="442"/>
      <c r="G58" s="442"/>
    </row>
    <row r="59" spans="1:7" ht="15" customHeight="1" x14ac:dyDescent="0.3">
      <c r="B59" s="443" t="s">
        <v>26</v>
      </c>
      <c r="C59" s="443"/>
      <c r="E59" s="444" t="s">
        <v>27</v>
      </c>
      <c r="F59" s="445"/>
      <c r="G59" s="444" t="s">
        <v>28</v>
      </c>
    </row>
    <row r="60" spans="1:7" ht="15" customHeight="1" x14ac:dyDescent="0.3">
      <c r="A60" s="446" t="s">
        <v>29</v>
      </c>
      <c r="B60" s="447" t="s">
        <v>132</v>
      </c>
      <c r="C60" s="447" t="s">
        <v>125</v>
      </c>
      <c r="E60" s="447"/>
      <c r="G60" s="447"/>
    </row>
    <row r="61" spans="1:7" ht="15" customHeight="1" x14ac:dyDescent="0.3">
      <c r="A61" s="446" t="s">
        <v>30</v>
      </c>
      <c r="B61" s="448"/>
      <c r="C61" s="448"/>
      <c r="E61" s="448"/>
      <c r="G61" s="4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17" sqref="B1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4" t="s">
        <v>0</v>
      </c>
      <c r="B15" s="334"/>
      <c r="C15" s="334"/>
      <c r="D15" s="334"/>
      <c r="E15" s="33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19.8</v>
      </c>
      <c r="C20" s="10"/>
      <c r="D20" s="10"/>
      <c r="E20" s="10"/>
    </row>
    <row r="21" spans="1:6" ht="16.5" customHeight="1" x14ac:dyDescent="0.3">
      <c r="A21" s="7" t="s">
        <v>10</v>
      </c>
      <c r="B21" s="13">
        <v>3.2000000000000001E-2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2821353</v>
      </c>
      <c r="C24" s="18">
        <v>5321.44</v>
      </c>
      <c r="D24" s="19">
        <v>1.33</v>
      </c>
      <c r="E24" s="20">
        <v>4.8099999999999996</v>
      </c>
    </row>
    <row r="25" spans="1:6" ht="16.5" customHeight="1" x14ac:dyDescent="0.3">
      <c r="A25" s="17">
        <v>2</v>
      </c>
      <c r="B25" s="18">
        <v>2828408</v>
      </c>
      <c r="C25" s="18">
        <v>5329.98</v>
      </c>
      <c r="D25" s="19">
        <v>1.34</v>
      </c>
      <c r="E25" s="19">
        <v>4.8099999999999996</v>
      </c>
    </row>
    <row r="26" spans="1:6" ht="16.5" customHeight="1" x14ac:dyDescent="0.3">
      <c r="A26" s="17">
        <v>3</v>
      </c>
      <c r="B26" s="18">
        <v>2824856</v>
      </c>
      <c r="C26" s="18">
        <v>5327.25</v>
      </c>
      <c r="D26" s="19">
        <v>1.29</v>
      </c>
      <c r="E26" s="19">
        <v>4.82</v>
      </c>
    </row>
    <row r="27" spans="1:6" ht="16.5" customHeight="1" x14ac:dyDescent="0.3">
      <c r="A27" s="17">
        <v>4</v>
      </c>
      <c r="B27" s="18">
        <v>2826005</v>
      </c>
      <c r="C27" s="18">
        <v>5335.34</v>
      </c>
      <c r="D27" s="19">
        <v>1.33</v>
      </c>
      <c r="E27" s="19">
        <v>4.82</v>
      </c>
    </row>
    <row r="28" spans="1:6" ht="16.5" customHeight="1" x14ac:dyDescent="0.3">
      <c r="A28" s="17">
        <v>5</v>
      </c>
      <c r="B28" s="18">
        <v>2812157</v>
      </c>
      <c r="C28" s="18">
        <v>5352.03</v>
      </c>
      <c r="D28" s="19">
        <v>1.29</v>
      </c>
      <c r="E28" s="19">
        <v>4.82</v>
      </c>
    </row>
    <row r="29" spans="1:6" ht="16.5" customHeight="1" x14ac:dyDescent="0.3">
      <c r="A29" s="17">
        <v>6</v>
      </c>
      <c r="B29" s="21">
        <v>2826128</v>
      </c>
      <c r="C29" s="21">
        <v>5337.33</v>
      </c>
      <c r="D29" s="22">
        <v>1.32</v>
      </c>
      <c r="E29" s="22">
        <v>4.82</v>
      </c>
    </row>
    <row r="30" spans="1:6" ht="16.5" customHeight="1" x14ac:dyDescent="0.3">
      <c r="A30" s="23" t="s">
        <v>18</v>
      </c>
      <c r="B30" s="24">
        <f>AVERAGE(B24:B29)</f>
        <v>2823151.1666666665</v>
      </c>
      <c r="C30" s="25">
        <f>AVERAGE(C24:C29)</f>
        <v>5333.8949999999995</v>
      </c>
      <c r="D30" s="26">
        <f>AVERAGE(D24:D29)</f>
        <v>1.3166666666666667</v>
      </c>
      <c r="E30" s="26">
        <f>AVERAGE(E24:E29)</f>
        <v>4.8166666666666664</v>
      </c>
    </row>
    <row r="31" spans="1:6" ht="16.5" customHeight="1" x14ac:dyDescent="0.3">
      <c r="A31" s="27" t="s">
        <v>19</v>
      </c>
      <c r="B31" s="28">
        <f>(STDEV(B24:B29)/B30)</f>
        <v>2.0754152018626184E-3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5" t="s">
        <v>26</v>
      </c>
      <c r="C59" s="33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333" t="s">
        <v>124</v>
      </c>
      <c r="C60" s="333" t="s">
        <v>125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41" t="s">
        <v>31</v>
      </c>
      <c r="B1" s="341"/>
      <c r="C1" s="341"/>
      <c r="D1" s="341"/>
      <c r="E1" s="341"/>
      <c r="F1" s="341"/>
      <c r="G1" s="105"/>
    </row>
    <row r="2" spans="1:7" ht="12.75" customHeight="1" x14ac:dyDescent="0.3">
      <c r="A2" s="341"/>
      <c r="B2" s="341"/>
      <c r="C2" s="341"/>
      <c r="D2" s="341"/>
      <c r="E2" s="341"/>
      <c r="F2" s="341"/>
      <c r="G2" s="105"/>
    </row>
    <row r="3" spans="1:7" ht="12.75" customHeight="1" x14ac:dyDescent="0.3">
      <c r="A3" s="341"/>
      <c r="B3" s="341"/>
      <c r="C3" s="341"/>
      <c r="D3" s="341"/>
      <c r="E3" s="341"/>
      <c r="F3" s="341"/>
      <c r="G3" s="105"/>
    </row>
    <row r="4" spans="1:7" ht="12.75" customHeight="1" x14ac:dyDescent="0.3">
      <c r="A4" s="341"/>
      <c r="B4" s="341"/>
      <c r="C4" s="341"/>
      <c r="D4" s="341"/>
      <c r="E4" s="341"/>
      <c r="F4" s="341"/>
      <c r="G4" s="105"/>
    </row>
    <row r="5" spans="1:7" ht="12.75" customHeight="1" x14ac:dyDescent="0.3">
      <c r="A5" s="341"/>
      <c r="B5" s="341"/>
      <c r="C5" s="341"/>
      <c r="D5" s="341"/>
      <c r="E5" s="341"/>
      <c r="F5" s="341"/>
      <c r="G5" s="105"/>
    </row>
    <row r="6" spans="1:7" ht="12.75" customHeight="1" x14ac:dyDescent="0.3">
      <c r="A6" s="341"/>
      <c r="B6" s="341"/>
      <c r="C6" s="341"/>
      <c r="D6" s="341"/>
      <c r="E6" s="341"/>
      <c r="F6" s="341"/>
      <c r="G6" s="105"/>
    </row>
    <row r="7" spans="1:7" ht="12.75" customHeight="1" x14ac:dyDescent="0.3">
      <c r="A7" s="341"/>
      <c r="B7" s="341"/>
      <c r="C7" s="341"/>
      <c r="D7" s="341"/>
      <c r="E7" s="341"/>
      <c r="F7" s="341"/>
      <c r="G7" s="105"/>
    </row>
    <row r="8" spans="1:7" ht="15" customHeight="1" x14ac:dyDescent="0.3">
      <c r="A8" s="340" t="s">
        <v>32</v>
      </c>
      <c r="B8" s="340"/>
      <c r="C8" s="340"/>
      <c r="D8" s="340"/>
      <c r="E8" s="340"/>
      <c r="F8" s="340"/>
      <c r="G8" s="106"/>
    </row>
    <row r="9" spans="1:7" ht="12.75" customHeight="1" x14ac:dyDescent="0.3">
      <c r="A9" s="340"/>
      <c r="B9" s="340"/>
      <c r="C9" s="340"/>
      <c r="D9" s="340"/>
      <c r="E9" s="340"/>
      <c r="F9" s="340"/>
      <c r="G9" s="106"/>
    </row>
    <row r="10" spans="1:7" ht="12.75" customHeight="1" x14ac:dyDescent="0.3">
      <c r="A10" s="340"/>
      <c r="B10" s="340"/>
      <c r="C10" s="340"/>
      <c r="D10" s="340"/>
      <c r="E10" s="340"/>
      <c r="F10" s="340"/>
      <c r="G10" s="106"/>
    </row>
    <row r="11" spans="1:7" ht="12.75" customHeight="1" x14ac:dyDescent="0.3">
      <c r="A11" s="340"/>
      <c r="B11" s="340"/>
      <c r="C11" s="340"/>
      <c r="D11" s="340"/>
      <c r="E11" s="340"/>
      <c r="F11" s="340"/>
      <c r="G11" s="106"/>
    </row>
    <row r="12" spans="1:7" ht="12.75" customHeight="1" x14ac:dyDescent="0.3">
      <c r="A12" s="340"/>
      <c r="B12" s="340"/>
      <c r="C12" s="340"/>
      <c r="D12" s="340"/>
      <c r="E12" s="340"/>
      <c r="F12" s="340"/>
      <c r="G12" s="106"/>
    </row>
    <row r="13" spans="1:7" ht="12.75" customHeight="1" x14ac:dyDescent="0.3">
      <c r="A13" s="340"/>
      <c r="B13" s="340"/>
      <c r="C13" s="340"/>
      <c r="D13" s="340"/>
      <c r="E13" s="340"/>
      <c r="F13" s="340"/>
      <c r="G13" s="106"/>
    </row>
    <row r="14" spans="1:7" ht="12.75" customHeight="1" x14ac:dyDescent="0.3">
      <c r="A14" s="340"/>
      <c r="B14" s="340"/>
      <c r="C14" s="340"/>
      <c r="D14" s="340"/>
      <c r="E14" s="340"/>
      <c r="F14" s="340"/>
      <c r="G14" s="106"/>
    </row>
    <row r="15" spans="1:7" ht="13.5" customHeight="1" x14ac:dyDescent="0.3"/>
    <row r="16" spans="1:7" ht="19.5" customHeight="1" x14ac:dyDescent="0.3">
      <c r="A16" s="336" t="s">
        <v>33</v>
      </c>
      <c r="B16" s="337"/>
      <c r="C16" s="337"/>
      <c r="D16" s="337"/>
      <c r="E16" s="337"/>
      <c r="F16" s="338"/>
    </row>
    <row r="17" spans="1:13" ht="18.75" customHeight="1" x14ac:dyDescent="0.3">
      <c r="A17" s="339" t="s">
        <v>78</v>
      </c>
      <c r="B17" s="339"/>
      <c r="C17" s="339"/>
      <c r="D17" s="339"/>
      <c r="E17" s="339"/>
      <c r="F17" s="339"/>
    </row>
    <row r="18" spans="1:13" x14ac:dyDescent="0.3">
      <c r="B18" s="1" t="e">
        <f>[1]Relative!B13</f>
        <v>#REF!</v>
      </c>
    </row>
    <row r="20" spans="1:13" ht="16.5" customHeight="1" x14ac:dyDescent="0.3">
      <c r="A20" s="52" t="s">
        <v>35</v>
      </c>
      <c r="B20" s="107" t="s">
        <v>5</v>
      </c>
    </row>
    <row r="21" spans="1:13" ht="16.5" customHeight="1" x14ac:dyDescent="0.3">
      <c r="A21" s="52" t="s">
        <v>36</v>
      </c>
      <c r="B21" s="107" t="s">
        <v>7</v>
      </c>
    </row>
    <row r="22" spans="1:13" ht="16.5" customHeight="1" x14ac:dyDescent="0.3">
      <c r="A22" s="52" t="s">
        <v>37</v>
      </c>
      <c r="B22" s="107" t="s">
        <v>9</v>
      </c>
    </row>
    <row r="23" spans="1:13" ht="16.5" customHeight="1" x14ac:dyDescent="0.3">
      <c r="A23" s="52" t="s">
        <v>38</v>
      </c>
      <c r="B23" s="107" t="s">
        <v>11</v>
      </c>
    </row>
    <row r="24" spans="1:13" ht="16.5" customHeight="1" x14ac:dyDescent="0.3">
      <c r="A24" s="52" t="s">
        <v>39</v>
      </c>
      <c r="B24" s="108" t="s">
        <v>12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 t="s">
        <v>79</v>
      </c>
      <c r="C28" s="55" t="s">
        <v>80</v>
      </c>
      <c r="D28" s="55" t="s">
        <v>81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11.06967</v>
      </c>
      <c r="C29" s="60">
        <v>17.43149</v>
      </c>
      <c r="D29" s="60">
        <v>17.948340000000002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17.505700000000001</v>
      </c>
      <c r="D30" s="60">
        <v>18.003599999999999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17.427499999999998</v>
      </c>
      <c r="D31" s="63">
        <v>17.968859999999999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11.06967</v>
      </c>
      <c r="C33" s="66">
        <f>AVERAGE(C29:C32)</f>
        <v>17.454896666666667</v>
      </c>
      <c r="D33" s="66">
        <f>AVERAGE(D29:D32)</f>
        <v>17.973600000000001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82</v>
      </c>
      <c r="C35" s="70">
        <f>C33-B33</f>
        <v>6.3852266666666662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83</v>
      </c>
      <c r="C37" s="70">
        <f>D33-B33</f>
        <v>6.9039300000000008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84</v>
      </c>
      <c r="C39" s="76">
        <f>C37/C35</f>
        <v>1.0812349130910521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3"/>
    </sheetView>
  </sheetViews>
  <sheetFormatPr defaultRowHeight="13.5" x14ac:dyDescent="0.25"/>
  <cols>
    <col min="1" max="1" width="55.42578125" style="109" customWidth="1"/>
    <col min="2" max="2" width="33.7109375" style="109" customWidth="1"/>
    <col min="3" max="3" width="42.28515625" style="109" customWidth="1"/>
    <col min="4" max="4" width="30.5703125" style="109" customWidth="1"/>
    <col min="5" max="5" width="35.42578125" style="109" customWidth="1"/>
    <col min="6" max="6" width="30.7109375" style="109" customWidth="1"/>
    <col min="7" max="7" width="35.42578125" style="109" customWidth="1"/>
    <col min="8" max="9" width="30.28515625" style="109" customWidth="1"/>
    <col min="10" max="10" width="30.42578125" style="109" customWidth="1"/>
    <col min="11" max="11" width="21.28515625" style="109" customWidth="1"/>
    <col min="12" max="12" width="9.140625" style="109" customWidth="1"/>
    <col min="13" max="256" width="9.140625" style="110"/>
    <col min="257" max="257" width="55.42578125" style="110" customWidth="1"/>
    <col min="258" max="258" width="33.7109375" style="110" customWidth="1"/>
    <col min="259" max="259" width="42.28515625" style="110" customWidth="1"/>
    <col min="260" max="260" width="30.5703125" style="110" customWidth="1"/>
    <col min="261" max="261" width="35.42578125" style="110" customWidth="1"/>
    <col min="262" max="262" width="30.7109375" style="110" customWidth="1"/>
    <col min="263" max="263" width="35.42578125" style="110" customWidth="1"/>
    <col min="264" max="265" width="30.28515625" style="110" customWidth="1"/>
    <col min="266" max="266" width="30.42578125" style="110" customWidth="1"/>
    <col min="267" max="267" width="21.28515625" style="110" customWidth="1"/>
    <col min="268" max="268" width="9.140625" style="110" customWidth="1"/>
    <col min="269" max="512" width="9.140625" style="110"/>
    <col min="513" max="513" width="55.42578125" style="110" customWidth="1"/>
    <col min="514" max="514" width="33.7109375" style="110" customWidth="1"/>
    <col min="515" max="515" width="42.28515625" style="110" customWidth="1"/>
    <col min="516" max="516" width="30.5703125" style="110" customWidth="1"/>
    <col min="517" max="517" width="35.42578125" style="110" customWidth="1"/>
    <col min="518" max="518" width="30.7109375" style="110" customWidth="1"/>
    <col min="519" max="519" width="35.42578125" style="110" customWidth="1"/>
    <col min="520" max="521" width="30.28515625" style="110" customWidth="1"/>
    <col min="522" max="522" width="30.42578125" style="110" customWidth="1"/>
    <col min="523" max="523" width="21.28515625" style="110" customWidth="1"/>
    <col min="524" max="524" width="9.140625" style="110" customWidth="1"/>
    <col min="525" max="768" width="9.140625" style="110"/>
    <col min="769" max="769" width="55.42578125" style="110" customWidth="1"/>
    <col min="770" max="770" width="33.7109375" style="110" customWidth="1"/>
    <col min="771" max="771" width="42.28515625" style="110" customWidth="1"/>
    <col min="772" max="772" width="30.5703125" style="110" customWidth="1"/>
    <col min="773" max="773" width="35.42578125" style="110" customWidth="1"/>
    <col min="774" max="774" width="30.7109375" style="110" customWidth="1"/>
    <col min="775" max="775" width="35.42578125" style="110" customWidth="1"/>
    <col min="776" max="777" width="30.28515625" style="110" customWidth="1"/>
    <col min="778" max="778" width="30.42578125" style="110" customWidth="1"/>
    <col min="779" max="779" width="21.28515625" style="110" customWidth="1"/>
    <col min="780" max="780" width="9.140625" style="110" customWidth="1"/>
    <col min="781" max="1024" width="9.140625" style="110"/>
    <col min="1025" max="1025" width="55.42578125" style="110" customWidth="1"/>
    <col min="1026" max="1026" width="33.7109375" style="110" customWidth="1"/>
    <col min="1027" max="1027" width="42.28515625" style="110" customWidth="1"/>
    <col min="1028" max="1028" width="30.5703125" style="110" customWidth="1"/>
    <col min="1029" max="1029" width="35.42578125" style="110" customWidth="1"/>
    <col min="1030" max="1030" width="30.7109375" style="110" customWidth="1"/>
    <col min="1031" max="1031" width="35.42578125" style="110" customWidth="1"/>
    <col min="1032" max="1033" width="30.28515625" style="110" customWidth="1"/>
    <col min="1034" max="1034" width="30.42578125" style="110" customWidth="1"/>
    <col min="1035" max="1035" width="21.28515625" style="110" customWidth="1"/>
    <col min="1036" max="1036" width="9.140625" style="110" customWidth="1"/>
    <col min="1037" max="1280" width="9.140625" style="110"/>
    <col min="1281" max="1281" width="55.42578125" style="110" customWidth="1"/>
    <col min="1282" max="1282" width="33.7109375" style="110" customWidth="1"/>
    <col min="1283" max="1283" width="42.28515625" style="110" customWidth="1"/>
    <col min="1284" max="1284" width="30.5703125" style="110" customWidth="1"/>
    <col min="1285" max="1285" width="35.42578125" style="110" customWidth="1"/>
    <col min="1286" max="1286" width="30.7109375" style="110" customWidth="1"/>
    <col min="1287" max="1287" width="35.42578125" style="110" customWidth="1"/>
    <col min="1288" max="1289" width="30.28515625" style="110" customWidth="1"/>
    <col min="1290" max="1290" width="30.42578125" style="110" customWidth="1"/>
    <col min="1291" max="1291" width="21.28515625" style="110" customWidth="1"/>
    <col min="1292" max="1292" width="9.140625" style="110" customWidth="1"/>
    <col min="1293" max="1536" width="9.140625" style="110"/>
    <col min="1537" max="1537" width="55.42578125" style="110" customWidth="1"/>
    <col min="1538" max="1538" width="33.7109375" style="110" customWidth="1"/>
    <col min="1539" max="1539" width="42.28515625" style="110" customWidth="1"/>
    <col min="1540" max="1540" width="30.5703125" style="110" customWidth="1"/>
    <col min="1541" max="1541" width="35.42578125" style="110" customWidth="1"/>
    <col min="1542" max="1542" width="30.7109375" style="110" customWidth="1"/>
    <col min="1543" max="1543" width="35.42578125" style="110" customWidth="1"/>
    <col min="1544" max="1545" width="30.28515625" style="110" customWidth="1"/>
    <col min="1546" max="1546" width="30.42578125" style="110" customWidth="1"/>
    <col min="1547" max="1547" width="21.28515625" style="110" customWidth="1"/>
    <col min="1548" max="1548" width="9.140625" style="110" customWidth="1"/>
    <col min="1549" max="1792" width="9.140625" style="110"/>
    <col min="1793" max="1793" width="55.42578125" style="110" customWidth="1"/>
    <col min="1794" max="1794" width="33.7109375" style="110" customWidth="1"/>
    <col min="1795" max="1795" width="42.28515625" style="110" customWidth="1"/>
    <col min="1796" max="1796" width="30.5703125" style="110" customWidth="1"/>
    <col min="1797" max="1797" width="35.42578125" style="110" customWidth="1"/>
    <col min="1798" max="1798" width="30.7109375" style="110" customWidth="1"/>
    <col min="1799" max="1799" width="35.42578125" style="110" customWidth="1"/>
    <col min="1800" max="1801" width="30.28515625" style="110" customWidth="1"/>
    <col min="1802" max="1802" width="30.42578125" style="110" customWidth="1"/>
    <col min="1803" max="1803" width="21.28515625" style="110" customWidth="1"/>
    <col min="1804" max="1804" width="9.140625" style="110" customWidth="1"/>
    <col min="1805" max="2048" width="9.140625" style="110"/>
    <col min="2049" max="2049" width="55.42578125" style="110" customWidth="1"/>
    <col min="2050" max="2050" width="33.7109375" style="110" customWidth="1"/>
    <col min="2051" max="2051" width="42.28515625" style="110" customWidth="1"/>
    <col min="2052" max="2052" width="30.5703125" style="110" customWidth="1"/>
    <col min="2053" max="2053" width="35.42578125" style="110" customWidth="1"/>
    <col min="2054" max="2054" width="30.7109375" style="110" customWidth="1"/>
    <col min="2055" max="2055" width="35.42578125" style="110" customWidth="1"/>
    <col min="2056" max="2057" width="30.28515625" style="110" customWidth="1"/>
    <col min="2058" max="2058" width="30.42578125" style="110" customWidth="1"/>
    <col min="2059" max="2059" width="21.28515625" style="110" customWidth="1"/>
    <col min="2060" max="2060" width="9.140625" style="110" customWidth="1"/>
    <col min="2061" max="2304" width="9.140625" style="110"/>
    <col min="2305" max="2305" width="55.42578125" style="110" customWidth="1"/>
    <col min="2306" max="2306" width="33.7109375" style="110" customWidth="1"/>
    <col min="2307" max="2307" width="42.28515625" style="110" customWidth="1"/>
    <col min="2308" max="2308" width="30.5703125" style="110" customWidth="1"/>
    <col min="2309" max="2309" width="35.42578125" style="110" customWidth="1"/>
    <col min="2310" max="2310" width="30.7109375" style="110" customWidth="1"/>
    <col min="2311" max="2311" width="35.42578125" style="110" customWidth="1"/>
    <col min="2312" max="2313" width="30.28515625" style="110" customWidth="1"/>
    <col min="2314" max="2314" width="30.42578125" style="110" customWidth="1"/>
    <col min="2315" max="2315" width="21.28515625" style="110" customWidth="1"/>
    <col min="2316" max="2316" width="9.140625" style="110" customWidth="1"/>
    <col min="2317" max="2560" width="9.140625" style="110"/>
    <col min="2561" max="2561" width="55.42578125" style="110" customWidth="1"/>
    <col min="2562" max="2562" width="33.7109375" style="110" customWidth="1"/>
    <col min="2563" max="2563" width="42.28515625" style="110" customWidth="1"/>
    <col min="2564" max="2564" width="30.5703125" style="110" customWidth="1"/>
    <col min="2565" max="2565" width="35.42578125" style="110" customWidth="1"/>
    <col min="2566" max="2566" width="30.7109375" style="110" customWidth="1"/>
    <col min="2567" max="2567" width="35.42578125" style="110" customWidth="1"/>
    <col min="2568" max="2569" width="30.28515625" style="110" customWidth="1"/>
    <col min="2570" max="2570" width="30.42578125" style="110" customWidth="1"/>
    <col min="2571" max="2571" width="21.28515625" style="110" customWidth="1"/>
    <col min="2572" max="2572" width="9.140625" style="110" customWidth="1"/>
    <col min="2573" max="2816" width="9.140625" style="110"/>
    <col min="2817" max="2817" width="55.42578125" style="110" customWidth="1"/>
    <col min="2818" max="2818" width="33.7109375" style="110" customWidth="1"/>
    <col min="2819" max="2819" width="42.28515625" style="110" customWidth="1"/>
    <col min="2820" max="2820" width="30.5703125" style="110" customWidth="1"/>
    <col min="2821" max="2821" width="35.42578125" style="110" customWidth="1"/>
    <col min="2822" max="2822" width="30.7109375" style="110" customWidth="1"/>
    <col min="2823" max="2823" width="35.42578125" style="110" customWidth="1"/>
    <col min="2824" max="2825" width="30.28515625" style="110" customWidth="1"/>
    <col min="2826" max="2826" width="30.42578125" style="110" customWidth="1"/>
    <col min="2827" max="2827" width="21.28515625" style="110" customWidth="1"/>
    <col min="2828" max="2828" width="9.140625" style="110" customWidth="1"/>
    <col min="2829" max="3072" width="9.140625" style="110"/>
    <col min="3073" max="3073" width="55.42578125" style="110" customWidth="1"/>
    <col min="3074" max="3074" width="33.7109375" style="110" customWidth="1"/>
    <col min="3075" max="3075" width="42.28515625" style="110" customWidth="1"/>
    <col min="3076" max="3076" width="30.5703125" style="110" customWidth="1"/>
    <col min="3077" max="3077" width="35.42578125" style="110" customWidth="1"/>
    <col min="3078" max="3078" width="30.7109375" style="110" customWidth="1"/>
    <col min="3079" max="3079" width="35.42578125" style="110" customWidth="1"/>
    <col min="3080" max="3081" width="30.28515625" style="110" customWidth="1"/>
    <col min="3082" max="3082" width="30.42578125" style="110" customWidth="1"/>
    <col min="3083" max="3083" width="21.28515625" style="110" customWidth="1"/>
    <col min="3084" max="3084" width="9.140625" style="110" customWidth="1"/>
    <col min="3085" max="3328" width="9.140625" style="110"/>
    <col min="3329" max="3329" width="55.42578125" style="110" customWidth="1"/>
    <col min="3330" max="3330" width="33.7109375" style="110" customWidth="1"/>
    <col min="3331" max="3331" width="42.28515625" style="110" customWidth="1"/>
    <col min="3332" max="3332" width="30.5703125" style="110" customWidth="1"/>
    <col min="3333" max="3333" width="35.42578125" style="110" customWidth="1"/>
    <col min="3334" max="3334" width="30.7109375" style="110" customWidth="1"/>
    <col min="3335" max="3335" width="35.42578125" style="110" customWidth="1"/>
    <col min="3336" max="3337" width="30.28515625" style="110" customWidth="1"/>
    <col min="3338" max="3338" width="30.42578125" style="110" customWidth="1"/>
    <col min="3339" max="3339" width="21.28515625" style="110" customWidth="1"/>
    <col min="3340" max="3340" width="9.140625" style="110" customWidth="1"/>
    <col min="3341" max="3584" width="9.140625" style="110"/>
    <col min="3585" max="3585" width="55.42578125" style="110" customWidth="1"/>
    <col min="3586" max="3586" width="33.7109375" style="110" customWidth="1"/>
    <col min="3587" max="3587" width="42.28515625" style="110" customWidth="1"/>
    <col min="3588" max="3588" width="30.5703125" style="110" customWidth="1"/>
    <col min="3589" max="3589" width="35.42578125" style="110" customWidth="1"/>
    <col min="3590" max="3590" width="30.7109375" style="110" customWidth="1"/>
    <col min="3591" max="3591" width="35.42578125" style="110" customWidth="1"/>
    <col min="3592" max="3593" width="30.28515625" style="110" customWidth="1"/>
    <col min="3594" max="3594" width="30.42578125" style="110" customWidth="1"/>
    <col min="3595" max="3595" width="21.28515625" style="110" customWidth="1"/>
    <col min="3596" max="3596" width="9.140625" style="110" customWidth="1"/>
    <col min="3597" max="3840" width="9.140625" style="110"/>
    <col min="3841" max="3841" width="55.42578125" style="110" customWidth="1"/>
    <col min="3842" max="3842" width="33.7109375" style="110" customWidth="1"/>
    <col min="3843" max="3843" width="42.28515625" style="110" customWidth="1"/>
    <col min="3844" max="3844" width="30.5703125" style="110" customWidth="1"/>
    <col min="3845" max="3845" width="35.42578125" style="110" customWidth="1"/>
    <col min="3846" max="3846" width="30.7109375" style="110" customWidth="1"/>
    <col min="3847" max="3847" width="35.42578125" style="110" customWidth="1"/>
    <col min="3848" max="3849" width="30.28515625" style="110" customWidth="1"/>
    <col min="3850" max="3850" width="30.42578125" style="110" customWidth="1"/>
    <col min="3851" max="3851" width="21.28515625" style="110" customWidth="1"/>
    <col min="3852" max="3852" width="9.140625" style="110" customWidth="1"/>
    <col min="3853" max="4096" width="9.140625" style="110"/>
    <col min="4097" max="4097" width="55.42578125" style="110" customWidth="1"/>
    <col min="4098" max="4098" width="33.7109375" style="110" customWidth="1"/>
    <col min="4099" max="4099" width="42.28515625" style="110" customWidth="1"/>
    <col min="4100" max="4100" width="30.5703125" style="110" customWidth="1"/>
    <col min="4101" max="4101" width="35.42578125" style="110" customWidth="1"/>
    <col min="4102" max="4102" width="30.7109375" style="110" customWidth="1"/>
    <col min="4103" max="4103" width="35.42578125" style="110" customWidth="1"/>
    <col min="4104" max="4105" width="30.28515625" style="110" customWidth="1"/>
    <col min="4106" max="4106" width="30.42578125" style="110" customWidth="1"/>
    <col min="4107" max="4107" width="21.28515625" style="110" customWidth="1"/>
    <col min="4108" max="4108" width="9.140625" style="110" customWidth="1"/>
    <col min="4109" max="4352" width="9.140625" style="110"/>
    <col min="4353" max="4353" width="55.42578125" style="110" customWidth="1"/>
    <col min="4354" max="4354" width="33.7109375" style="110" customWidth="1"/>
    <col min="4355" max="4355" width="42.28515625" style="110" customWidth="1"/>
    <col min="4356" max="4356" width="30.5703125" style="110" customWidth="1"/>
    <col min="4357" max="4357" width="35.42578125" style="110" customWidth="1"/>
    <col min="4358" max="4358" width="30.7109375" style="110" customWidth="1"/>
    <col min="4359" max="4359" width="35.42578125" style="110" customWidth="1"/>
    <col min="4360" max="4361" width="30.28515625" style="110" customWidth="1"/>
    <col min="4362" max="4362" width="30.42578125" style="110" customWidth="1"/>
    <col min="4363" max="4363" width="21.28515625" style="110" customWidth="1"/>
    <col min="4364" max="4364" width="9.140625" style="110" customWidth="1"/>
    <col min="4365" max="4608" width="9.140625" style="110"/>
    <col min="4609" max="4609" width="55.42578125" style="110" customWidth="1"/>
    <col min="4610" max="4610" width="33.7109375" style="110" customWidth="1"/>
    <col min="4611" max="4611" width="42.28515625" style="110" customWidth="1"/>
    <col min="4612" max="4612" width="30.5703125" style="110" customWidth="1"/>
    <col min="4613" max="4613" width="35.42578125" style="110" customWidth="1"/>
    <col min="4614" max="4614" width="30.7109375" style="110" customWidth="1"/>
    <col min="4615" max="4615" width="35.42578125" style="110" customWidth="1"/>
    <col min="4616" max="4617" width="30.28515625" style="110" customWidth="1"/>
    <col min="4618" max="4618" width="30.42578125" style="110" customWidth="1"/>
    <col min="4619" max="4619" width="21.28515625" style="110" customWidth="1"/>
    <col min="4620" max="4620" width="9.140625" style="110" customWidth="1"/>
    <col min="4621" max="4864" width="9.140625" style="110"/>
    <col min="4865" max="4865" width="55.42578125" style="110" customWidth="1"/>
    <col min="4866" max="4866" width="33.7109375" style="110" customWidth="1"/>
    <col min="4867" max="4867" width="42.28515625" style="110" customWidth="1"/>
    <col min="4868" max="4868" width="30.5703125" style="110" customWidth="1"/>
    <col min="4869" max="4869" width="35.42578125" style="110" customWidth="1"/>
    <col min="4870" max="4870" width="30.7109375" style="110" customWidth="1"/>
    <col min="4871" max="4871" width="35.42578125" style="110" customWidth="1"/>
    <col min="4872" max="4873" width="30.28515625" style="110" customWidth="1"/>
    <col min="4874" max="4874" width="30.42578125" style="110" customWidth="1"/>
    <col min="4875" max="4875" width="21.28515625" style="110" customWidth="1"/>
    <col min="4876" max="4876" width="9.140625" style="110" customWidth="1"/>
    <col min="4877" max="5120" width="9.140625" style="110"/>
    <col min="5121" max="5121" width="55.42578125" style="110" customWidth="1"/>
    <col min="5122" max="5122" width="33.7109375" style="110" customWidth="1"/>
    <col min="5123" max="5123" width="42.28515625" style="110" customWidth="1"/>
    <col min="5124" max="5124" width="30.5703125" style="110" customWidth="1"/>
    <col min="5125" max="5125" width="35.42578125" style="110" customWidth="1"/>
    <col min="5126" max="5126" width="30.7109375" style="110" customWidth="1"/>
    <col min="5127" max="5127" width="35.42578125" style="110" customWidth="1"/>
    <col min="5128" max="5129" width="30.28515625" style="110" customWidth="1"/>
    <col min="5130" max="5130" width="30.42578125" style="110" customWidth="1"/>
    <col min="5131" max="5131" width="21.28515625" style="110" customWidth="1"/>
    <col min="5132" max="5132" width="9.140625" style="110" customWidth="1"/>
    <col min="5133" max="5376" width="9.140625" style="110"/>
    <col min="5377" max="5377" width="55.42578125" style="110" customWidth="1"/>
    <col min="5378" max="5378" width="33.7109375" style="110" customWidth="1"/>
    <col min="5379" max="5379" width="42.28515625" style="110" customWidth="1"/>
    <col min="5380" max="5380" width="30.5703125" style="110" customWidth="1"/>
    <col min="5381" max="5381" width="35.42578125" style="110" customWidth="1"/>
    <col min="5382" max="5382" width="30.7109375" style="110" customWidth="1"/>
    <col min="5383" max="5383" width="35.42578125" style="110" customWidth="1"/>
    <col min="5384" max="5385" width="30.28515625" style="110" customWidth="1"/>
    <col min="5386" max="5386" width="30.42578125" style="110" customWidth="1"/>
    <col min="5387" max="5387" width="21.28515625" style="110" customWidth="1"/>
    <col min="5388" max="5388" width="9.140625" style="110" customWidth="1"/>
    <col min="5389" max="5632" width="9.140625" style="110"/>
    <col min="5633" max="5633" width="55.42578125" style="110" customWidth="1"/>
    <col min="5634" max="5634" width="33.7109375" style="110" customWidth="1"/>
    <col min="5635" max="5635" width="42.28515625" style="110" customWidth="1"/>
    <col min="5636" max="5636" width="30.5703125" style="110" customWidth="1"/>
    <col min="5637" max="5637" width="35.42578125" style="110" customWidth="1"/>
    <col min="5638" max="5638" width="30.7109375" style="110" customWidth="1"/>
    <col min="5639" max="5639" width="35.42578125" style="110" customWidth="1"/>
    <col min="5640" max="5641" width="30.28515625" style="110" customWidth="1"/>
    <col min="5642" max="5642" width="30.42578125" style="110" customWidth="1"/>
    <col min="5643" max="5643" width="21.28515625" style="110" customWidth="1"/>
    <col min="5644" max="5644" width="9.140625" style="110" customWidth="1"/>
    <col min="5645" max="5888" width="9.140625" style="110"/>
    <col min="5889" max="5889" width="55.42578125" style="110" customWidth="1"/>
    <col min="5890" max="5890" width="33.7109375" style="110" customWidth="1"/>
    <col min="5891" max="5891" width="42.28515625" style="110" customWidth="1"/>
    <col min="5892" max="5892" width="30.5703125" style="110" customWidth="1"/>
    <col min="5893" max="5893" width="35.42578125" style="110" customWidth="1"/>
    <col min="5894" max="5894" width="30.7109375" style="110" customWidth="1"/>
    <col min="5895" max="5895" width="35.42578125" style="110" customWidth="1"/>
    <col min="5896" max="5897" width="30.28515625" style="110" customWidth="1"/>
    <col min="5898" max="5898" width="30.42578125" style="110" customWidth="1"/>
    <col min="5899" max="5899" width="21.28515625" style="110" customWidth="1"/>
    <col min="5900" max="5900" width="9.140625" style="110" customWidth="1"/>
    <col min="5901" max="6144" width="9.140625" style="110"/>
    <col min="6145" max="6145" width="55.42578125" style="110" customWidth="1"/>
    <col min="6146" max="6146" width="33.7109375" style="110" customWidth="1"/>
    <col min="6147" max="6147" width="42.28515625" style="110" customWidth="1"/>
    <col min="6148" max="6148" width="30.5703125" style="110" customWidth="1"/>
    <col min="6149" max="6149" width="35.42578125" style="110" customWidth="1"/>
    <col min="6150" max="6150" width="30.7109375" style="110" customWidth="1"/>
    <col min="6151" max="6151" width="35.42578125" style="110" customWidth="1"/>
    <col min="6152" max="6153" width="30.28515625" style="110" customWidth="1"/>
    <col min="6154" max="6154" width="30.42578125" style="110" customWidth="1"/>
    <col min="6155" max="6155" width="21.28515625" style="110" customWidth="1"/>
    <col min="6156" max="6156" width="9.140625" style="110" customWidth="1"/>
    <col min="6157" max="6400" width="9.140625" style="110"/>
    <col min="6401" max="6401" width="55.42578125" style="110" customWidth="1"/>
    <col min="6402" max="6402" width="33.7109375" style="110" customWidth="1"/>
    <col min="6403" max="6403" width="42.28515625" style="110" customWidth="1"/>
    <col min="6404" max="6404" width="30.5703125" style="110" customWidth="1"/>
    <col min="6405" max="6405" width="35.42578125" style="110" customWidth="1"/>
    <col min="6406" max="6406" width="30.7109375" style="110" customWidth="1"/>
    <col min="6407" max="6407" width="35.42578125" style="110" customWidth="1"/>
    <col min="6408" max="6409" width="30.28515625" style="110" customWidth="1"/>
    <col min="6410" max="6410" width="30.42578125" style="110" customWidth="1"/>
    <col min="6411" max="6411" width="21.28515625" style="110" customWidth="1"/>
    <col min="6412" max="6412" width="9.140625" style="110" customWidth="1"/>
    <col min="6413" max="6656" width="9.140625" style="110"/>
    <col min="6657" max="6657" width="55.42578125" style="110" customWidth="1"/>
    <col min="6658" max="6658" width="33.7109375" style="110" customWidth="1"/>
    <col min="6659" max="6659" width="42.28515625" style="110" customWidth="1"/>
    <col min="6660" max="6660" width="30.5703125" style="110" customWidth="1"/>
    <col min="6661" max="6661" width="35.42578125" style="110" customWidth="1"/>
    <col min="6662" max="6662" width="30.7109375" style="110" customWidth="1"/>
    <col min="6663" max="6663" width="35.42578125" style="110" customWidth="1"/>
    <col min="6664" max="6665" width="30.28515625" style="110" customWidth="1"/>
    <col min="6666" max="6666" width="30.42578125" style="110" customWidth="1"/>
    <col min="6667" max="6667" width="21.28515625" style="110" customWidth="1"/>
    <col min="6668" max="6668" width="9.140625" style="110" customWidth="1"/>
    <col min="6669" max="6912" width="9.140625" style="110"/>
    <col min="6913" max="6913" width="55.42578125" style="110" customWidth="1"/>
    <col min="6914" max="6914" width="33.7109375" style="110" customWidth="1"/>
    <col min="6915" max="6915" width="42.28515625" style="110" customWidth="1"/>
    <col min="6916" max="6916" width="30.5703125" style="110" customWidth="1"/>
    <col min="6917" max="6917" width="35.42578125" style="110" customWidth="1"/>
    <col min="6918" max="6918" width="30.7109375" style="110" customWidth="1"/>
    <col min="6919" max="6919" width="35.42578125" style="110" customWidth="1"/>
    <col min="6920" max="6921" width="30.28515625" style="110" customWidth="1"/>
    <col min="6922" max="6922" width="30.42578125" style="110" customWidth="1"/>
    <col min="6923" max="6923" width="21.28515625" style="110" customWidth="1"/>
    <col min="6924" max="6924" width="9.140625" style="110" customWidth="1"/>
    <col min="6925" max="7168" width="9.140625" style="110"/>
    <col min="7169" max="7169" width="55.42578125" style="110" customWidth="1"/>
    <col min="7170" max="7170" width="33.7109375" style="110" customWidth="1"/>
    <col min="7171" max="7171" width="42.28515625" style="110" customWidth="1"/>
    <col min="7172" max="7172" width="30.5703125" style="110" customWidth="1"/>
    <col min="7173" max="7173" width="35.42578125" style="110" customWidth="1"/>
    <col min="7174" max="7174" width="30.7109375" style="110" customWidth="1"/>
    <col min="7175" max="7175" width="35.42578125" style="110" customWidth="1"/>
    <col min="7176" max="7177" width="30.28515625" style="110" customWidth="1"/>
    <col min="7178" max="7178" width="30.42578125" style="110" customWidth="1"/>
    <col min="7179" max="7179" width="21.28515625" style="110" customWidth="1"/>
    <col min="7180" max="7180" width="9.140625" style="110" customWidth="1"/>
    <col min="7181" max="7424" width="9.140625" style="110"/>
    <col min="7425" max="7425" width="55.42578125" style="110" customWidth="1"/>
    <col min="7426" max="7426" width="33.7109375" style="110" customWidth="1"/>
    <col min="7427" max="7427" width="42.28515625" style="110" customWidth="1"/>
    <col min="7428" max="7428" width="30.5703125" style="110" customWidth="1"/>
    <col min="7429" max="7429" width="35.42578125" style="110" customWidth="1"/>
    <col min="7430" max="7430" width="30.7109375" style="110" customWidth="1"/>
    <col min="7431" max="7431" width="35.42578125" style="110" customWidth="1"/>
    <col min="7432" max="7433" width="30.28515625" style="110" customWidth="1"/>
    <col min="7434" max="7434" width="30.42578125" style="110" customWidth="1"/>
    <col min="7435" max="7435" width="21.28515625" style="110" customWidth="1"/>
    <col min="7436" max="7436" width="9.140625" style="110" customWidth="1"/>
    <col min="7437" max="7680" width="9.140625" style="110"/>
    <col min="7681" max="7681" width="55.42578125" style="110" customWidth="1"/>
    <col min="7682" max="7682" width="33.7109375" style="110" customWidth="1"/>
    <col min="7683" max="7683" width="42.28515625" style="110" customWidth="1"/>
    <col min="7684" max="7684" width="30.5703125" style="110" customWidth="1"/>
    <col min="7685" max="7685" width="35.42578125" style="110" customWidth="1"/>
    <col min="7686" max="7686" width="30.7109375" style="110" customWidth="1"/>
    <col min="7687" max="7687" width="35.42578125" style="110" customWidth="1"/>
    <col min="7688" max="7689" width="30.28515625" style="110" customWidth="1"/>
    <col min="7690" max="7690" width="30.42578125" style="110" customWidth="1"/>
    <col min="7691" max="7691" width="21.28515625" style="110" customWidth="1"/>
    <col min="7692" max="7692" width="9.140625" style="110" customWidth="1"/>
    <col min="7693" max="7936" width="9.140625" style="110"/>
    <col min="7937" max="7937" width="55.42578125" style="110" customWidth="1"/>
    <col min="7938" max="7938" width="33.7109375" style="110" customWidth="1"/>
    <col min="7939" max="7939" width="42.28515625" style="110" customWidth="1"/>
    <col min="7940" max="7940" width="30.5703125" style="110" customWidth="1"/>
    <col min="7941" max="7941" width="35.42578125" style="110" customWidth="1"/>
    <col min="7942" max="7942" width="30.7109375" style="110" customWidth="1"/>
    <col min="7943" max="7943" width="35.42578125" style="110" customWidth="1"/>
    <col min="7944" max="7945" width="30.28515625" style="110" customWidth="1"/>
    <col min="7946" max="7946" width="30.42578125" style="110" customWidth="1"/>
    <col min="7947" max="7947" width="21.28515625" style="110" customWidth="1"/>
    <col min="7948" max="7948" width="9.140625" style="110" customWidth="1"/>
    <col min="7949" max="8192" width="9.140625" style="110"/>
    <col min="8193" max="8193" width="55.42578125" style="110" customWidth="1"/>
    <col min="8194" max="8194" width="33.7109375" style="110" customWidth="1"/>
    <col min="8195" max="8195" width="42.28515625" style="110" customWidth="1"/>
    <col min="8196" max="8196" width="30.5703125" style="110" customWidth="1"/>
    <col min="8197" max="8197" width="35.42578125" style="110" customWidth="1"/>
    <col min="8198" max="8198" width="30.7109375" style="110" customWidth="1"/>
    <col min="8199" max="8199" width="35.42578125" style="110" customWidth="1"/>
    <col min="8200" max="8201" width="30.28515625" style="110" customWidth="1"/>
    <col min="8202" max="8202" width="30.42578125" style="110" customWidth="1"/>
    <col min="8203" max="8203" width="21.28515625" style="110" customWidth="1"/>
    <col min="8204" max="8204" width="9.140625" style="110" customWidth="1"/>
    <col min="8205" max="8448" width="9.140625" style="110"/>
    <col min="8449" max="8449" width="55.42578125" style="110" customWidth="1"/>
    <col min="8450" max="8450" width="33.7109375" style="110" customWidth="1"/>
    <col min="8451" max="8451" width="42.28515625" style="110" customWidth="1"/>
    <col min="8452" max="8452" width="30.5703125" style="110" customWidth="1"/>
    <col min="8453" max="8453" width="35.42578125" style="110" customWidth="1"/>
    <col min="8454" max="8454" width="30.7109375" style="110" customWidth="1"/>
    <col min="8455" max="8455" width="35.42578125" style="110" customWidth="1"/>
    <col min="8456" max="8457" width="30.28515625" style="110" customWidth="1"/>
    <col min="8458" max="8458" width="30.42578125" style="110" customWidth="1"/>
    <col min="8459" max="8459" width="21.28515625" style="110" customWidth="1"/>
    <col min="8460" max="8460" width="9.140625" style="110" customWidth="1"/>
    <col min="8461" max="8704" width="9.140625" style="110"/>
    <col min="8705" max="8705" width="55.42578125" style="110" customWidth="1"/>
    <col min="8706" max="8706" width="33.7109375" style="110" customWidth="1"/>
    <col min="8707" max="8707" width="42.28515625" style="110" customWidth="1"/>
    <col min="8708" max="8708" width="30.5703125" style="110" customWidth="1"/>
    <col min="8709" max="8709" width="35.42578125" style="110" customWidth="1"/>
    <col min="8710" max="8710" width="30.7109375" style="110" customWidth="1"/>
    <col min="8711" max="8711" width="35.42578125" style="110" customWidth="1"/>
    <col min="8712" max="8713" width="30.28515625" style="110" customWidth="1"/>
    <col min="8714" max="8714" width="30.42578125" style="110" customWidth="1"/>
    <col min="8715" max="8715" width="21.28515625" style="110" customWidth="1"/>
    <col min="8716" max="8716" width="9.140625" style="110" customWidth="1"/>
    <col min="8717" max="8960" width="9.140625" style="110"/>
    <col min="8961" max="8961" width="55.42578125" style="110" customWidth="1"/>
    <col min="8962" max="8962" width="33.7109375" style="110" customWidth="1"/>
    <col min="8963" max="8963" width="42.28515625" style="110" customWidth="1"/>
    <col min="8964" max="8964" width="30.5703125" style="110" customWidth="1"/>
    <col min="8965" max="8965" width="35.42578125" style="110" customWidth="1"/>
    <col min="8966" max="8966" width="30.7109375" style="110" customWidth="1"/>
    <col min="8967" max="8967" width="35.42578125" style="110" customWidth="1"/>
    <col min="8968" max="8969" width="30.28515625" style="110" customWidth="1"/>
    <col min="8970" max="8970" width="30.42578125" style="110" customWidth="1"/>
    <col min="8971" max="8971" width="21.28515625" style="110" customWidth="1"/>
    <col min="8972" max="8972" width="9.140625" style="110" customWidth="1"/>
    <col min="8973" max="9216" width="9.140625" style="110"/>
    <col min="9217" max="9217" width="55.42578125" style="110" customWidth="1"/>
    <col min="9218" max="9218" width="33.7109375" style="110" customWidth="1"/>
    <col min="9219" max="9219" width="42.28515625" style="110" customWidth="1"/>
    <col min="9220" max="9220" width="30.5703125" style="110" customWidth="1"/>
    <col min="9221" max="9221" width="35.42578125" style="110" customWidth="1"/>
    <col min="9222" max="9222" width="30.7109375" style="110" customWidth="1"/>
    <col min="9223" max="9223" width="35.42578125" style="110" customWidth="1"/>
    <col min="9224" max="9225" width="30.28515625" style="110" customWidth="1"/>
    <col min="9226" max="9226" width="30.42578125" style="110" customWidth="1"/>
    <col min="9227" max="9227" width="21.28515625" style="110" customWidth="1"/>
    <col min="9228" max="9228" width="9.140625" style="110" customWidth="1"/>
    <col min="9229" max="9472" width="9.140625" style="110"/>
    <col min="9473" max="9473" width="55.42578125" style="110" customWidth="1"/>
    <col min="9474" max="9474" width="33.7109375" style="110" customWidth="1"/>
    <col min="9475" max="9475" width="42.28515625" style="110" customWidth="1"/>
    <col min="9476" max="9476" width="30.5703125" style="110" customWidth="1"/>
    <col min="9477" max="9477" width="35.42578125" style="110" customWidth="1"/>
    <col min="9478" max="9478" width="30.7109375" style="110" customWidth="1"/>
    <col min="9479" max="9479" width="35.42578125" style="110" customWidth="1"/>
    <col min="9480" max="9481" width="30.28515625" style="110" customWidth="1"/>
    <col min="9482" max="9482" width="30.42578125" style="110" customWidth="1"/>
    <col min="9483" max="9483" width="21.28515625" style="110" customWidth="1"/>
    <col min="9484" max="9484" width="9.140625" style="110" customWidth="1"/>
    <col min="9485" max="9728" width="9.140625" style="110"/>
    <col min="9729" max="9729" width="55.42578125" style="110" customWidth="1"/>
    <col min="9730" max="9730" width="33.7109375" style="110" customWidth="1"/>
    <col min="9731" max="9731" width="42.28515625" style="110" customWidth="1"/>
    <col min="9732" max="9732" width="30.5703125" style="110" customWidth="1"/>
    <col min="9733" max="9733" width="35.42578125" style="110" customWidth="1"/>
    <col min="9734" max="9734" width="30.7109375" style="110" customWidth="1"/>
    <col min="9735" max="9735" width="35.42578125" style="110" customWidth="1"/>
    <col min="9736" max="9737" width="30.28515625" style="110" customWidth="1"/>
    <col min="9738" max="9738" width="30.42578125" style="110" customWidth="1"/>
    <col min="9739" max="9739" width="21.28515625" style="110" customWidth="1"/>
    <col min="9740" max="9740" width="9.140625" style="110" customWidth="1"/>
    <col min="9741" max="9984" width="9.140625" style="110"/>
    <col min="9985" max="9985" width="55.42578125" style="110" customWidth="1"/>
    <col min="9986" max="9986" width="33.7109375" style="110" customWidth="1"/>
    <col min="9987" max="9987" width="42.28515625" style="110" customWidth="1"/>
    <col min="9988" max="9988" width="30.5703125" style="110" customWidth="1"/>
    <col min="9989" max="9989" width="35.42578125" style="110" customWidth="1"/>
    <col min="9990" max="9990" width="30.7109375" style="110" customWidth="1"/>
    <col min="9991" max="9991" width="35.42578125" style="110" customWidth="1"/>
    <col min="9992" max="9993" width="30.28515625" style="110" customWidth="1"/>
    <col min="9994" max="9994" width="30.42578125" style="110" customWidth="1"/>
    <col min="9995" max="9995" width="21.28515625" style="110" customWidth="1"/>
    <col min="9996" max="9996" width="9.140625" style="110" customWidth="1"/>
    <col min="9997" max="10240" width="9.140625" style="110"/>
    <col min="10241" max="10241" width="55.42578125" style="110" customWidth="1"/>
    <col min="10242" max="10242" width="33.7109375" style="110" customWidth="1"/>
    <col min="10243" max="10243" width="42.28515625" style="110" customWidth="1"/>
    <col min="10244" max="10244" width="30.5703125" style="110" customWidth="1"/>
    <col min="10245" max="10245" width="35.42578125" style="110" customWidth="1"/>
    <col min="10246" max="10246" width="30.7109375" style="110" customWidth="1"/>
    <col min="10247" max="10247" width="35.42578125" style="110" customWidth="1"/>
    <col min="10248" max="10249" width="30.28515625" style="110" customWidth="1"/>
    <col min="10250" max="10250" width="30.42578125" style="110" customWidth="1"/>
    <col min="10251" max="10251" width="21.28515625" style="110" customWidth="1"/>
    <col min="10252" max="10252" width="9.140625" style="110" customWidth="1"/>
    <col min="10253" max="10496" width="9.140625" style="110"/>
    <col min="10497" max="10497" width="55.42578125" style="110" customWidth="1"/>
    <col min="10498" max="10498" width="33.7109375" style="110" customWidth="1"/>
    <col min="10499" max="10499" width="42.28515625" style="110" customWidth="1"/>
    <col min="10500" max="10500" width="30.5703125" style="110" customWidth="1"/>
    <col min="10501" max="10501" width="35.42578125" style="110" customWidth="1"/>
    <col min="10502" max="10502" width="30.7109375" style="110" customWidth="1"/>
    <col min="10503" max="10503" width="35.42578125" style="110" customWidth="1"/>
    <col min="10504" max="10505" width="30.28515625" style="110" customWidth="1"/>
    <col min="10506" max="10506" width="30.42578125" style="110" customWidth="1"/>
    <col min="10507" max="10507" width="21.28515625" style="110" customWidth="1"/>
    <col min="10508" max="10508" width="9.140625" style="110" customWidth="1"/>
    <col min="10509" max="10752" width="9.140625" style="110"/>
    <col min="10753" max="10753" width="55.42578125" style="110" customWidth="1"/>
    <col min="10754" max="10754" width="33.7109375" style="110" customWidth="1"/>
    <col min="10755" max="10755" width="42.28515625" style="110" customWidth="1"/>
    <col min="10756" max="10756" width="30.5703125" style="110" customWidth="1"/>
    <col min="10757" max="10757" width="35.42578125" style="110" customWidth="1"/>
    <col min="10758" max="10758" width="30.7109375" style="110" customWidth="1"/>
    <col min="10759" max="10759" width="35.42578125" style="110" customWidth="1"/>
    <col min="10760" max="10761" width="30.28515625" style="110" customWidth="1"/>
    <col min="10762" max="10762" width="30.42578125" style="110" customWidth="1"/>
    <col min="10763" max="10763" width="21.28515625" style="110" customWidth="1"/>
    <col min="10764" max="10764" width="9.140625" style="110" customWidth="1"/>
    <col min="10765" max="11008" width="9.140625" style="110"/>
    <col min="11009" max="11009" width="55.42578125" style="110" customWidth="1"/>
    <col min="11010" max="11010" width="33.7109375" style="110" customWidth="1"/>
    <col min="11011" max="11011" width="42.28515625" style="110" customWidth="1"/>
    <col min="11012" max="11012" width="30.5703125" style="110" customWidth="1"/>
    <col min="11013" max="11013" width="35.42578125" style="110" customWidth="1"/>
    <col min="11014" max="11014" width="30.7109375" style="110" customWidth="1"/>
    <col min="11015" max="11015" width="35.42578125" style="110" customWidth="1"/>
    <col min="11016" max="11017" width="30.28515625" style="110" customWidth="1"/>
    <col min="11018" max="11018" width="30.42578125" style="110" customWidth="1"/>
    <col min="11019" max="11019" width="21.28515625" style="110" customWidth="1"/>
    <col min="11020" max="11020" width="9.140625" style="110" customWidth="1"/>
    <col min="11021" max="11264" width="9.140625" style="110"/>
    <col min="11265" max="11265" width="55.42578125" style="110" customWidth="1"/>
    <col min="11266" max="11266" width="33.7109375" style="110" customWidth="1"/>
    <col min="11267" max="11267" width="42.28515625" style="110" customWidth="1"/>
    <col min="11268" max="11268" width="30.5703125" style="110" customWidth="1"/>
    <col min="11269" max="11269" width="35.42578125" style="110" customWidth="1"/>
    <col min="11270" max="11270" width="30.7109375" style="110" customWidth="1"/>
    <col min="11271" max="11271" width="35.42578125" style="110" customWidth="1"/>
    <col min="11272" max="11273" width="30.28515625" style="110" customWidth="1"/>
    <col min="11274" max="11274" width="30.42578125" style="110" customWidth="1"/>
    <col min="11275" max="11275" width="21.28515625" style="110" customWidth="1"/>
    <col min="11276" max="11276" width="9.140625" style="110" customWidth="1"/>
    <col min="11277" max="11520" width="9.140625" style="110"/>
    <col min="11521" max="11521" width="55.42578125" style="110" customWidth="1"/>
    <col min="11522" max="11522" width="33.7109375" style="110" customWidth="1"/>
    <col min="11523" max="11523" width="42.28515625" style="110" customWidth="1"/>
    <col min="11524" max="11524" width="30.5703125" style="110" customWidth="1"/>
    <col min="11525" max="11525" width="35.42578125" style="110" customWidth="1"/>
    <col min="11526" max="11526" width="30.7109375" style="110" customWidth="1"/>
    <col min="11527" max="11527" width="35.42578125" style="110" customWidth="1"/>
    <col min="11528" max="11529" width="30.28515625" style="110" customWidth="1"/>
    <col min="11530" max="11530" width="30.42578125" style="110" customWidth="1"/>
    <col min="11531" max="11531" width="21.28515625" style="110" customWidth="1"/>
    <col min="11532" max="11532" width="9.140625" style="110" customWidth="1"/>
    <col min="11533" max="11776" width="9.140625" style="110"/>
    <col min="11777" max="11777" width="55.42578125" style="110" customWidth="1"/>
    <col min="11778" max="11778" width="33.7109375" style="110" customWidth="1"/>
    <col min="11779" max="11779" width="42.28515625" style="110" customWidth="1"/>
    <col min="11780" max="11780" width="30.5703125" style="110" customWidth="1"/>
    <col min="11781" max="11781" width="35.42578125" style="110" customWidth="1"/>
    <col min="11782" max="11782" width="30.7109375" style="110" customWidth="1"/>
    <col min="11783" max="11783" width="35.42578125" style="110" customWidth="1"/>
    <col min="11784" max="11785" width="30.28515625" style="110" customWidth="1"/>
    <col min="11786" max="11786" width="30.42578125" style="110" customWidth="1"/>
    <col min="11787" max="11787" width="21.28515625" style="110" customWidth="1"/>
    <col min="11788" max="11788" width="9.140625" style="110" customWidth="1"/>
    <col min="11789" max="12032" width="9.140625" style="110"/>
    <col min="12033" max="12033" width="55.42578125" style="110" customWidth="1"/>
    <col min="12034" max="12034" width="33.7109375" style="110" customWidth="1"/>
    <col min="12035" max="12035" width="42.28515625" style="110" customWidth="1"/>
    <col min="12036" max="12036" width="30.5703125" style="110" customWidth="1"/>
    <col min="12037" max="12037" width="35.42578125" style="110" customWidth="1"/>
    <col min="12038" max="12038" width="30.7109375" style="110" customWidth="1"/>
    <col min="12039" max="12039" width="35.42578125" style="110" customWidth="1"/>
    <col min="12040" max="12041" width="30.28515625" style="110" customWidth="1"/>
    <col min="12042" max="12042" width="30.42578125" style="110" customWidth="1"/>
    <col min="12043" max="12043" width="21.28515625" style="110" customWidth="1"/>
    <col min="12044" max="12044" width="9.140625" style="110" customWidth="1"/>
    <col min="12045" max="12288" width="9.140625" style="110"/>
    <col min="12289" max="12289" width="55.42578125" style="110" customWidth="1"/>
    <col min="12290" max="12290" width="33.7109375" style="110" customWidth="1"/>
    <col min="12291" max="12291" width="42.28515625" style="110" customWidth="1"/>
    <col min="12292" max="12292" width="30.5703125" style="110" customWidth="1"/>
    <col min="12293" max="12293" width="35.42578125" style="110" customWidth="1"/>
    <col min="12294" max="12294" width="30.7109375" style="110" customWidth="1"/>
    <col min="12295" max="12295" width="35.42578125" style="110" customWidth="1"/>
    <col min="12296" max="12297" width="30.28515625" style="110" customWidth="1"/>
    <col min="12298" max="12298" width="30.42578125" style="110" customWidth="1"/>
    <col min="12299" max="12299" width="21.28515625" style="110" customWidth="1"/>
    <col min="12300" max="12300" width="9.140625" style="110" customWidth="1"/>
    <col min="12301" max="12544" width="9.140625" style="110"/>
    <col min="12545" max="12545" width="55.42578125" style="110" customWidth="1"/>
    <col min="12546" max="12546" width="33.7109375" style="110" customWidth="1"/>
    <col min="12547" max="12547" width="42.28515625" style="110" customWidth="1"/>
    <col min="12548" max="12548" width="30.5703125" style="110" customWidth="1"/>
    <col min="12549" max="12549" width="35.42578125" style="110" customWidth="1"/>
    <col min="12550" max="12550" width="30.7109375" style="110" customWidth="1"/>
    <col min="12551" max="12551" width="35.42578125" style="110" customWidth="1"/>
    <col min="12552" max="12553" width="30.28515625" style="110" customWidth="1"/>
    <col min="12554" max="12554" width="30.42578125" style="110" customWidth="1"/>
    <col min="12555" max="12555" width="21.28515625" style="110" customWidth="1"/>
    <col min="12556" max="12556" width="9.140625" style="110" customWidth="1"/>
    <col min="12557" max="12800" width="9.140625" style="110"/>
    <col min="12801" max="12801" width="55.42578125" style="110" customWidth="1"/>
    <col min="12802" max="12802" width="33.7109375" style="110" customWidth="1"/>
    <col min="12803" max="12803" width="42.28515625" style="110" customWidth="1"/>
    <col min="12804" max="12804" width="30.5703125" style="110" customWidth="1"/>
    <col min="12805" max="12805" width="35.42578125" style="110" customWidth="1"/>
    <col min="12806" max="12806" width="30.7109375" style="110" customWidth="1"/>
    <col min="12807" max="12807" width="35.42578125" style="110" customWidth="1"/>
    <col min="12808" max="12809" width="30.28515625" style="110" customWidth="1"/>
    <col min="12810" max="12810" width="30.42578125" style="110" customWidth="1"/>
    <col min="12811" max="12811" width="21.28515625" style="110" customWidth="1"/>
    <col min="12812" max="12812" width="9.140625" style="110" customWidth="1"/>
    <col min="12813" max="13056" width="9.140625" style="110"/>
    <col min="13057" max="13057" width="55.42578125" style="110" customWidth="1"/>
    <col min="13058" max="13058" width="33.7109375" style="110" customWidth="1"/>
    <col min="13059" max="13059" width="42.28515625" style="110" customWidth="1"/>
    <col min="13060" max="13060" width="30.5703125" style="110" customWidth="1"/>
    <col min="13061" max="13061" width="35.42578125" style="110" customWidth="1"/>
    <col min="13062" max="13062" width="30.7109375" style="110" customWidth="1"/>
    <col min="13063" max="13063" width="35.42578125" style="110" customWidth="1"/>
    <col min="13064" max="13065" width="30.28515625" style="110" customWidth="1"/>
    <col min="13066" max="13066" width="30.42578125" style="110" customWidth="1"/>
    <col min="13067" max="13067" width="21.28515625" style="110" customWidth="1"/>
    <col min="13068" max="13068" width="9.140625" style="110" customWidth="1"/>
    <col min="13069" max="13312" width="9.140625" style="110"/>
    <col min="13313" max="13313" width="55.42578125" style="110" customWidth="1"/>
    <col min="13314" max="13314" width="33.7109375" style="110" customWidth="1"/>
    <col min="13315" max="13315" width="42.28515625" style="110" customWidth="1"/>
    <col min="13316" max="13316" width="30.5703125" style="110" customWidth="1"/>
    <col min="13317" max="13317" width="35.42578125" style="110" customWidth="1"/>
    <col min="13318" max="13318" width="30.7109375" style="110" customWidth="1"/>
    <col min="13319" max="13319" width="35.42578125" style="110" customWidth="1"/>
    <col min="13320" max="13321" width="30.28515625" style="110" customWidth="1"/>
    <col min="13322" max="13322" width="30.42578125" style="110" customWidth="1"/>
    <col min="13323" max="13323" width="21.28515625" style="110" customWidth="1"/>
    <col min="13324" max="13324" width="9.140625" style="110" customWidth="1"/>
    <col min="13325" max="13568" width="9.140625" style="110"/>
    <col min="13569" max="13569" width="55.42578125" style="110" customWidth="1"/>
    <col min="13570" max="13570" width="33.7109375" style="110" customWidth="1"/>
    <col min="13571" max="13571" width="42.28515625" style="110" customWidth="1"/>
    <col min="13572" max="13572" width="30.5703125" style="110" customWidth="1"/>
    <col min="13573" max="13573" width="35.42578125" style="110" customWidth="1"/>
    <col min="13574" max="13574" width="30.7109375" style="110" customWidth="1"/>
    <col min="13575" max="13575" width="35.42578125" style="110" customWidth="1"/>
    <col min="13576" max="13577" width="30.28515625" style="110" customWidth="1"/>
    <col min="13578" max="13578" width="30.42578125" style="110" customWidth="1"/>
    <col min="13579" max="13579" width="21.28515625" style="110" customWidth="1"/>
    <col min="13580" max="13580" width="9.140625" style="110" customWidth="1"/>
    <col min="13581" max="13824" width="9.140625" style="110"/>
    <col min="13825" max="13825" width="55.42578125" style="110" customWidth="1"/>
    <col min="13826" max="13826" width="33.7109375" style="110" customWidth="1"/>
    <col min="13827" max="13827" width="42.28515625" style="110" customWidth="1"/>
    <col min="13828" max="13828" width="30.5703125" style="110" customWidth="1"/>
    <col min="13829" max="13829" width="35.42578125" style="110" customWidth="1"/>
    <col min="13830" max="13830" width="30.7109375" style="110" customWidth="1"/>
    <col min="13831" max="13831" width="35.42578125" style="110" customWidth="1"/>
    <col min="13832" max="13833" width="30.28515625" style="110" customWidth="1"/>
    <col min="13834" max="13834" width="30.42578125" style="110" customWidth="1"/>
    <col min="13835" max="13835" width="21.28515625" style="110" customWidth="1"/>
    <col min="13836" max="13836" width="9.140625" style="110" customWidth="1"/>
    <col min="13837" max="14080" width="9.140625" style="110"/>
    <col min="14081" max="14081" width="55.42578125" style="110" customWidth="1"/>
    <col min="14082" max="14082" width="33.7109375" style="110" customWidth="1"/>
    <col min="14083" max="14083" width="42.28515625" style="110" customWidth="1"/>
    <col min="14084" max="14084" width="30.5703125" style="110" customWidth="1"/>
    <col min="14085" max="14085" width="35.42578125" style="110" customWidth="1"/>
    <col min="14086" max="14086" width="30.7109375" style="110" customWidth="1"/>
    <col min="14087" max="14087" width="35.42578125" style="110" customWidth="1"/>
    <col min="14088" max="14089" width="30.28515625" style="110" customWidth="1"/>
    <col min="14090" max="14090" width="30.42578125" style="110" customWidth="1"/>
    <col min="14091" max="14091" width="21.28515625" style="110" customWidth="1"/>
    <col min="14092" max="14092" width="9.140625" style="110" customWidth="1"/>
    <col min="14093" max="14336" width="9.140625" style="110"/>
    <col min="14337" max="14337" width="55.42578125" style="110" customWidth="1"/>
    <col min="14338" max="14338" width="33.7109375" style="110" customWidth="1"/>
    <col min="14339" max="14339" width="42.28515625" style="110" customWidth="1"/>
    <col min="14340" max="14340" width="30.5703125" style="110" customWidth="1"/>
    <col min="14341" max="14341" width="35.42578125" style="110" customWidth="1"/>
    <col min="14342" max="14342" width="30.7109375" style="110" customWidth="1"/>
    <col min="14343" max="14343" width="35.42578125" style="110" customWidth="1"/>
    <col min="14344" max="14345" width="30.28515625" style="110" customWidth="1"/>
    <col min="14346" max="14346" width="30.42578125" style="110" customWidth="1"/>
    <col min="14347" max="14347" width="21.28515625" style="110" customWidth="1"/>
    <col min="14348" max="14348" width="9.140625" style="110" customWidth="1"/>
    <col min="14349" max="14592" width="9.140625" style="110"/>
    <col min="14593" max="14593" width="55.42578125" style="110" customWidth="1"/>
    <col min="14594" max="14594" width="33.7109375" style="110" customWidth="1"/>
    <col min="14595" max="14595" width="42.28515625" style="110" customWidth="1"/>
    <col min="14596" max="14596" width="30.5703125" style="110" customWidth="1"/>
    <col min="14597" max="14597" width="35.42578125" style="110" customWidth="1"/>
    <col min="14598" max="14598" width="30.7109375" style="110" customWidth="1"/>
    <col min="14599" max="14599" width="35.42578125" style="110" customWidth="1"/>
    <col min="14600" max="14601" width="30.28515625" style="110" customWidth="1"/>
    <col min="14602" max="14602" width="30.42578125" style="110" customWidth="1"/>
    <col min="14603" max="14603" width="21.28515625" style="110" customWidth="1"/>
    <col min="14604" max="14604" width="9.140625" style="110" customWidth="1"/>
    <col min="14605" max="14848" width="9.140625" style="110"/>
    <col min="14849" max="14849" width="55.42578125" style="110" customWidth="1"/>
    <col min="14850" max="14850" width="33.7109375" style="110" customWidth="1"/>
    <col min="14851" max="14851" width="42.28515625" style="110" customWidth="1"/>
    <col min="14852" max="14852" width="30.5703125" style="110" customWidth="1"/>
    <col min="14853" max="14853" width="35.42578125" style="110" customWidth="1"/>
    <col min="14854" max="14854" width="30.7109375" style="110" customWidth="1"/>
    <col min="14855" max="14855" width="35.42578125" style="110" customWidth="1"/>
    <col min="14856" max="14857" width="30.28515625" style="110" customWidth="1"/>
    <col min="14858" max="14858" width="30.42578125" style="110" customWidth="1"/>
    <col min="14859" max="14859" width="21.28515625" style="110" customWidth="1"/>
    <col min="14860" max="14860" width="9.140625" style="110" customWidth="1"/>
    <col min="14861" max="15104" width="9.140625" style="110"/>
    <col min="15105" max="15105" width="55.42578125" style="110" customWidth="1"/>
    <col min="15106" max="15106" width="33.7109375" style="110" customWidth="1"/>
    <col min="15107" max="15107" width="42.28515625" style="110" customWidth="1"/>
    <col min="15108" max="15108" width="30.5703125" style="110" customWidth="1"/>
    <col min="15109" max="15109" width="35.42578125" style="110" customWidth="1"/>
    <col min="15110" max="15110" width="30.7109375" style="110" customWidth="1"/>
    <col min="15111" max="15111" width="35.42578125" style="110" customWidth="1"/>
    <col min="15112" max="15113" width="30.28515625" style="110" customWidth="1"/>
    <col min="15114" max="15114" width="30.42578125" style="110" customWidth="1"/>
    <col min="15115" max="15115" width="21.28515625" style="110" customWidth="1"/>
    <col min="15116" max="15116" width="9.140625" style="110" customWidth="1"/>
    <col min="15117" max="15360" width="9.140625" style="110"/>
    <col min="15361" max="15361" width="55.42578125" style="110" customWidth="1"/>
    <col min="15362" max="15362" width="33.7109375" style="110" customWidth="1"/>
    <col min="15363" max="15363" width="42.28515625" style="110" customWidth="1"/>
    <col min="15364" max="15364" width="30.5703125" style="110" customWidth="1"/>
    <col min="15365" max="15365" width="35.42578125" style="110" customWidth="1"/>
    <col min="15366" max="15366" width="30.7109375" style="110" customWidth="1"/>
    <col min="15367" max="15367" width="35.42578125" style="110" customWidth="1"/>
    <col min="15368" max="15369" width="30.28515625" style="110" customWidth="1"/>
    <col min="15370" max="15370" width="30.42578125" style="110" customWidth="1"/>
    <col min="15371" max="15371" width="21.28515625" style="110" customWidth="1"/>
    <col min="15372" max="15372" width="9.140625" style="110" customWidth="1"/>
    <col min="15373" max="15616" width="9.140625" style="110"/>
    <col min="15617" max="15617" width="55.42578125" style="110" customWidth="1"/>
    <col min="15618" max="15618" width="33.7109375" style="110" customWidth="1"/>
    <col min="15619" max="15619" width="42.28515625" style="110" customWidth="1"/>
    <col min="15620" max="15620" width="30.5703125" style="110" customWidth="1"/>
    <col min="15621" max="15621" width="35.42578125" style="110" customWidth="1"/>
    <col min="15622" max="15622" width="30.7109375" style="110" customWidth="1"/>
    <col min="15623" max="15623" width="35.42578125" style="110" customWidth="1"/>
    <col min="15624" max="15625" width="30.28515625" style="110" customWidth="1"/>
    <col min="15626" max="15626" width="30.42578125" style="110" customWidth="1"/>
    <col min="15627" max="15627" width="21.28515625" style="110" customWidth="1"/>
    <col min="15628" max="15628" width="9.140625" style="110" customWidth="1"/>
    <col min="15629" max="15872" width="9.140625" style="110"/>
    <col min="15873" max="15873" width="55.42578125" style="110" customWidth="1"/>
    <col min="15874" max="15874" width="33.7109375" style="110" customWidth="1"/>
    <col min="15875" max="15875" width="42.28515625" style="110" customWidth="1"/>
    <col min="15876" max="15876" width="30.5703125" style="110" customWidth="1"/>
    <col min="15877" max="15877" width="35.42578125" style="110" customWidth="1"/>
    <col min="15878" max="15878" width="30.7109375" style="110" customWidth="1"/>
    <col min="15879" max="15879" width="35.42578125" style="110" customWidth="1"/>
    <col min="15880" max="15881" width="30.28515625" style="110" customWidth="1"/>
    <col min="15882" max="15882" width="30.42578125" style="110" customWidth="1"/>
    <col min="15883" max="15883" width="21.28515625" style="110" customWidth="1"/>
    <col min="15884" max="15884" width="9.140625" style="110" customWidth="1"/>
    <col min="15885" max="16128" width="9.140625" style="110"/>
    <col min="16129" max="16129" width="55.42578125" style="110" customWidth="1"/>
    <col min="16130" max="16130" width="33.7109375" style="110" customWidth="1"/>
    <col min="16131" max="16131" width="42.28515625" style="110" customWidth="1"/>
    <col min="16132" max="16132" width="30.5703125" style="110" customWidth="1"/>
    <col min="16133" max="16133" width="35.42578125" style="110" customWidth="1"/>
    <col min="16134" max="16134" width="30.7109375" style="110" customWidth="1"/>
    <col min="16135" max="16135" width="35.42578125" style="110" customWidth="1"/>
    <col min="16136" max="16137" width="30.28515625" style="110" customWidth="1"/>
    <col min="16138" max="16138" width="30.42578125" style="110" customWidth="1"/>
    <col min="16139" max="16139" width="21.28515625" style="110" customWidth="1"/>
    <col min="16140" max="16140" width="9.140625" style="110" customWidth="1"/>
    <col min="16141" max="16384" width="9.140625" style="110"/>
  </cols>
  <sheetData>
    <row r="1" spans="1:8" x14ac:dyDescent="0.25">
      <c r="A1" s="366" t="s">
        <v>31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32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thickBot="1" x14ac:dyDescent="0.3"/>
    <row r="16" spans="1:8" ht="19.5" customHeight="1" thickBot="1" x14ac:dyDescent="0.35">
      <c r="A16" s="368" t="s">
        <v>33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371" t="s">
        <v>34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111" t="s">
        <v>35</v>
      </c>
      <c r="B18" s="356" t="s">
        <v>97</v>
      </c>
      <c r="C18" s="356"/>
    </row>
    <row r="19" spans="1:14" ht="26.25" customHeight="1" x14ac:dyDescent="0.4">
      <c r="A19" s="111" t="s">
        <v>36</v>
      </c>
      <c r="B19" s="112" t="s">
        <v>7</v>
      </c>
      <c r="C19" s="113">
        <v>25</v>
      </c>
    </row>
    <row r="20" spans="1:14" ht="26.25" customHeight="1" x14ac:dyDescent="0.4">
      <c r="A20" s="111" t="s">
        <v>37</v>
      </c>
      <c r="B20" s="112" t="s">
        <v>99</v>
      </c>
      <c r="C20" s="114"/>
    </row>
    <row r="21" spans="1:14" ht="26.25" customHeight="1" x14ac:dyDescent="0.4">
      <c r="A21" s="111" t="s">
        <v>38</v>
      </c>
      <c r="B21" s="357" t="s">
        <v>100</v>
      </c>
      <c r="C21" s="357"/>
      <c r="D21" s="357"/>
      <c r="E21" s="357"/>
      <c r="F21" s="357"/>
      <c r="G21" s="357"/>
      <c r="H21" s="357"/>
      <c r="I21" s="357"/>
    </row>
    <row r="22" spans="1:14" ht="26.25" customHeight="1" x14ac:dyDescent="0.4">
      <c r="A22" s="111" t="s">
        <v>39</v>
      </c>
      <c r="B22" s="115" t="s">
        <v>12</v>
      </c>
      <c r="C22" s="114"/>
      <c r="D22" s="114"/>
      <c r="E22" s="114"/>
      <c r="F22" s="114"/>
      <c r="G22" s="114"/>
      <c r="H22" s="114"/>
      <c r="I22" s="114"/>
    </row>
    <row r="23" spans="1:14" ht="26.25" customHeight="1" x14ac:dyDescent="0.4">
      <c r="A23" s="111" t="s">
        <v>40</v>
      </c>
      <c r="B23" s="115"/>
      <c r="C23" s="114"/>
      <c r="D23" s="114"/>
      <c r="E23" s="114"/>
      <c r="F23" s="114"/>
      <c r="G23" s="114"/>
      <c r="H23" s="114"/>
      <c r="I23" s="114"/>
    </row>
    <row r="24" spans="1:14" ht="18.75" x14ac:dyDescent="0.3">
      <c r="A24" s="111"/>
      <c r="B24" s="116"/>
    </row>
    <row r="25" spans="1:14" ht="18.75" x14ac:dyDescent="0.3">
      <c r="A25" s="117" t="s">
        <v>1</v>
      </c>
      <c r="B25" s="116"/>
    </row>
    <row r="26" spans="1:14" ht="26.25" customHeight="1" x14ac:dyDescent="0.4">
      <c r="A26" s="118" t="s">
        <v>4</v>
      </c>
      <c r="B26" s="356" t="s">
        <v>102</v>
      </c>
      <c r="C26" s="356"/>
    </row>
    <row r="27" spans="1:14" ht="26.25" customHeight="1" x14ac:dyDescent="0.4">
      <c r="A27" s="119" t="s">
        <v>41</v>
      </c>
      <c r="B27" s="357" t="s">
        <v>103</v>
      </c>
      <c r="C27" s="357"/>
    </row>
    <row r="28" spans="1:14" ht="27" customHeight="1" thickBot="1" x14ac:dyDescent="0.45">
      <c r="A28" s="119" t="s">
        <v>6</v>
      </c>
      <c r="B28" s="120">
        <v>99.75</v>
      </c>
    </row>
    <row r="29" spans="1:14" s="123" customFormat="1" ht="27" customHeight="1" thickBot="1" x14ac:dyDescent="0.45">
      <c r="A29" s="119" t="s">
        <v>42</v>
      </c>
      <c r="B29" s="121">
        <v>0</v>
      </c>
      <c r="C29" s="358" t="s">
        <v>85</v>
      </c>
      <c r="D29" s="359"/>
      <c r="E29" s="359"/>
      <c r="F29" s="359"/>
      <c r="G29" s="359"/>
      <c r="H29" s="360"/>
      <c r="I29" s="122"/>
      <c r="J29" s="122"/>
      <c r="K29" s="122"/>
      <c r="L29" s="122"/>
    </row>
    <row r="30" spans="1:14" s="123" customFormat="1" ht="19.5" customHeight="1" thickBot="1" x14ac:dyDescent="0.35">
      <c r="A30" s="119" t="s">
        <v>43</v>
      </c>
      <c r="B30" s="124">
        <f>B28-B29</f>
        <v>99.75</v>
      </c>
      <c r="C30" s="125"/>
      <c r="D30" s="125"/>
      <c r="E30" s="125"/>
      <c r="F30" s="125"/>
      <c r="G30" s="125"/>
      <c r="H30" s="126"/>
      <c r="I30" s="122"/>
      <c r="J30" s="122"/>
      <c r="K30" s="122"/>
      <c r="L30" s="122"/>
    </row>
    <row r="31" spans="1:14" s="123" customFormat="1" ht="27" customHeight="1" thickBot="1" x14ac:dyDescent="0.45">
      <c r="A31" s="119" t="s">
        <v>44</v>
      </c>
      <c r="B31" s="127">
        <v>1</v>
      </c>
      <c r="C31" s="361" t="s">
        <v>45</v>
      </c>
      <c r="D31" s="362"/>
      <c r="E31" s="362"/>
      <c r="F31" s="362"/>
      <c r="G31" s="362"/>
      <c r="H31" s="363"/>
      <c r="I31" s="122"/>
      <c r="J31" s="122"/>
      <c r="K31" s="122"/>
      <c r="L31" s="122"/>
    </row>
    <row r="32" spans="1:14" s="123" customFormat="1" ht="27" customHeight="1" thickBot="1" x14ac:dyDescent="0.45">
      <c r="A32" s="119" t="s">
        <v>46</v>
      </c>
      <c r="B32" s="127">
        <v>1</v>
      </c>
      <c r="C32" s="361" t="s">
        <v>47</v>
      </c>
      <c r="D32" s="362"/>
      <c r="E32" s="362"/>
      <c r="F32" s="362"/>
      <c r="G32" s="362"/>
      <c r="H32" s="363"/>
      <c r="I32" s="122"/>
      <c r="J32" s="122"/>
      <c r="K32" s="122"/>
      <c r="L32" s="128"/>
      <c r="M32" s="128"/>
      <c r="N32" s="129"/>
    </row>
    <row r="33" spans="1:14" s="123" customFormat="1" ht="17.25" customHeight="1" x14ac:dyDescent="0.3">
      <c r="A33" s="119"/>
      <c r="B33" s="130"/>
      <c r="C33" s="131"/>
      <c r="D33" s="131"/>
      <c r="E33" s="131"/>
      <c r="F33" s="131"/>
      <c r="G33" s="131"/>
      <c r="H33" s="131"/>
      <c r="I33" s="122"/>
      <c r="J33" s="122"/>
      <c r="K33" s="122"/>
      <c r="L33" s="128"/>
      <c r="M33" s="128"/>
      <c r="N33" s="129"/>
    </row>
    <row r="34" spans="1:14" s="123" customFormat="1" ht="18.75" x14ac:dyDescent="0.3">
      <c r="A34" s="119" t="s">
        <v>48</v>
      </c>
      <c r="B34" s="132">
        <f>B31/B32</f>
        <v>1</v>
      </c>
      <c r="C34" s="133" t="s">
        <v>49</v>
      </c>
      <c r="D34" s="133"/>
      <c r="E34" s="133"/>
      <c r="F34" s="133"/>
      <c r="G34" s="133"/>
      <c r="H34" s="133"/>
      <c r="I34" s="122"/>
      <c r="J34" s="122"/>
      <c r="K34" s="122"/>
      <c r="L34" s="128"/>
      <c r="M34" s="128"/>
      <c r="N34" s="129"/>
    </row>
    <row r="35" spans="1:14" s="123" customFormat="1" ht="19.5" customHeight="1" thickBot="1" x14ac:dyDescent="0.35">
      <c r="A35" s="119"/>
      <c r="B35" s="124"/>
      <c r="H35" s="133"/>
      <c r="I35" s="122"/>
      <c r="J35" s="122"/>
      <c r="K35" s="122"/>
      <c r="L35" s="128"/>
      <c r="M35" s="128"/>
      <c r="N35" s="129"/>
    </row>
    <row r="36" spans="1:14" s="123" customFormat="1" ht="27" customHeight="1" thickBot="1" x14ac:dyDescent="0.45">
      <c r="A36" s="134" t="s">
        <v>50</v>
      </c>
      <c r="B36" s="135">
        <v>25</v>
      </c>
      <c r="C36" s="133"/>
      <c r="D36" s="364" t="s">
        <v>51</v>
      </c>
      <c r="E36" s="365"/>
      <c r="F36" s="136" t="s">
        <v>52</v>
      </c>
      <c r="G36" s="137"/>
      <c r="J36" s="122"/>
      <c r="K36" s="122"/>
      <c r="L36" s="128"/>
      <c r="M36" s="128"/>
      <c r="N36" s="129"/>
    </row>
    <row r="37" spans="1:14" s="123" customFormat="1" ht="26.25" customHeight="1" x14ac:dyDescent="0.4">
      <c r="A37" s="138" t="s">
        <v>104</v>
      </c>
      <c r="B37" s="139">
        <v>4</v>
      </c>
      <c r="C37" s="140" t="s">
        <v>86</v>
      </c>
      <c r="D37" s="141" t="s">
        <v>54</v>
      </c>
      <c r="E37" s="142" t="s">
        <v>55</v>
      </c>
      <c r="F37" s="141" t="s">
        <v>54</v>
      </c>
      <c r="G37" s="143" t="s">
        <v>55</v>
      </c>
      <c r="J37" s="122"/>
      <c r="K37" s="122"/>
      <c r="L37" s="128"/>
      <c r="M37" s="128"/>
      <c r="N37" s="129"/>
    </row>
    <row r="38" spans="1:14" s="123" customFormat="1" ht="26.25" customHeight="1" x14ac:dyDescent="0.4">
      <c r="A38" s="138" t="s">
        <v>105</v>
      </c>
      <c r="B38" s="139">
        <v>100</v>
      </c>
      <c r="C38" s="144">
        <v>1</v>
      </c>
      <c r="D38" s="145">
        <v>2842773</v>
      </c>
      <c r="E38" s="146">
        <f>IF(ISBLANK(D38),"-",$D$48/$D$45*D38)</f>
        <v>2878684.5902635371</v>
      </c>
      <c r="F38" s="145">
        <v>2972444</v>
      </c>
      <c r="G38" s="147">
        <f>IF(ISBLANK(F38),"-",$D$48/$F$45*F38)</f>
        <v>2816534.7205442721</v>
      </c>
      <c r="J38" s="122"/>
      <c r="K38" s="122"/>
      <c r="L38" s="128"/>
      <c r="M38" s="128"/>
      <c r="N38" s="129"/>
    </row>
    <row r="39" spans="1:14" s="123" customFormat="1" ht="26.25" customHeight="1" x14ac:dyDescent="0.4">
      <c r="A39" s="138" t="s">
        <v>106</v>
      </c>
      <c r="B39" s="139">
        <v>1</v>
      </c>
      <c r="C39" s="148">
        <v>2</v>
      </c>
      <c r="D39" s="149">
        <v>2893814</v>
      </c>
      <c r="E39" s="150">
        <f>IF(ISBLANK(D39),"-",$D$48/$D$45*D39)</f>
        <v>2930370.3703703699</v>
      </c>
      <c r="F39" s="149">
        <v>3053090</v>
      </c>
      <c r="G39" s="151">
        <f>IF(ISBLANK(F39),"-",$D$48/$F$45*F39)</f>
        <v>2892950.7132671</v>
      </c>
      <c r="J39" s="122"/>
      <c r="K39" s="122"/>
      <c r="L39" s="128"/>
      <c r="M39" s="128"/>
      <c r="N39" s="129"/>
    </row>
    <row r="40" spans="1:14" ht="26.25" customHeight="1" x14ac:dyDescent="0.4">
      <c r="A40" s="138" t="s">
        <v>107</v>
      </c>
      <c r="B40" s="139">
        <v>1</v>
      </c>
      <c r="C40" s="148">
        <v>3</v>
      </c>
      <c r="D40" s="149">
        <v>2870877</v>
      </c>
      <c r="E40" s="150">
        <f>IF(ISBLANK(D40),"-",$D$48/$D$45*D40)</f>
        <v>2907143.6166173005</v>
      </c>
      <c r="F40" s="149">
        <v>3146723</v>
      </c>
      <c r="G40" s="151">
        <f>IF(ISBLANK(F40),"-",$D$48/$F$45*F40)</f>
        <v>2981672.517778378</v>
      </c>
      <c r="L40" s="128"/>
      <c r="M40" s="128"/>
      <c r="N40" s="133"/>
    </row>
    <row r="41" spans="1:14" ht="26.25" customHeight="1" x14ac:dyDescent="0.4">
      <c r="A41" s="138" t="s">
        <v>108</v>
      </c>
      <c r="B41" s="139">
        <v>1</v>
      </c>
      <c r="C41" s="152">
        <v>4</v>
      </c>
      <c r="D41" s="153"/>
      <c r="E41" s="154" t="str">
        <f>IF(ISBLANK(D41),"-",$D$48/$D$45*D41)</f>
        <v>-</v>
      </c>
      <c r="F41" s="153"/>
      <c r="G41" s="155" t="str">
        <f>IF(ISBLANK(F41),"-",$D$48/$F$45*F41)</f>
        <v>-</v>
      </c>
      <c r="L41" s="128"/>
      <c r="M41" s="128"/>
      <c r="N41" s="133"/>
    </row>
    <row r="42" spans="1:14" ht="27" customHeight="1" thickBot="1" x14ac:dyDescent="0.45">
      <c r="A42" s="138" t="s">
        <v>109</v>
      </c>
      <c r="B42" s="139">
        <v>1</v>
      </c>
      <c r="C42" s="156" t="s">
        <v>56</v>
      </c>
      <c r="D42" s="157">
        <f>AVERAGE(D38:D41)</f>
        <v>2869154.6666666665</v>
      </c>
      <c r="E42" s="158">
        <f>AVERAGE(E38:E41)</f>
        <v>2905399.5257504024</v>
      </c>
      <c r="F42" s="159">
        <f>AVERAGE(F38:F41)</f>
        <v>3057419</v>
      </c>
      <c r="G42" s="160">
        <f>AVERAGE(G38:G41)</f>
        <v>2897052.6505299169</v>
      </c>
    </row>
    <row r="43" spans="1:14" ht="26.25" customHeight="1" x14ac:dyDescent="0.4">
      <c r="A43" s="138" t="s">
        <v>110</v>
      </c>
      <c r="B43" s="120">
        <v>1</v>
      </c>
      <c r="C43" s="161" t="s">
        <v>87</v>
      </c>
      <c r="D43" s="162">
        <v>19.8</v>
      </c>
      <c r="E43" s="133"/>
      <c r="F43" s="163">
        <v>21.16</v>
      </c>
      <c r="G43" s="164"/>
    </row>
    <row r="44" spans="1:14" ht="26.25" customHeight="1" x14ac:dyDescent="0.4">
      <c r="A44" s="138" t="s">
        <v>111</v>
      </c>
      <c r="B44" s="120">
        <v>1</v>
      </c>
      <c r="C44" s="165" t="s">
        <v>88</v>
      </c>
      <c r="D44" s="166">
        <f>D43*$B$34</f>
        <v>19.8</v>
      </c>
      <c r="E44" s="167"/>
      <c r="F44" s="168">
        <f>F43*$B$34</f>
        <v>21.16</v>
      </c>
      <c r="G44" s="169"/>
    </row>
    <row r="45" spans="1:14" ht="19.5" customHeight="1" thickBot="1" x14ac:dyDescent="0.35">
      <c r="A45" s="138" t="s">
        <v>57</v>
      </c>
      <c r="B45" s="167">
        <f>(B44/B43)*(B42/B41)*(B40/B39)*(B38/B37)*B36</f>
        <v>625</v>
      </c>
      <c r="C45" s="165" t="s">
        <v>58</v>
      </c>
      <c r="D45" s="170">
        <f>D44*$B$30/100</f>
        <v>19.750500000000002</v>
      </c>
      <c r="E45" s="169"/>
      <c r="F45" s="171">
        <f>F44*$B$30/100</f>
        <v>21.107099999999999</v>
      </c>
      <c r="G45" s="169"/>
    </row>
    <row r="46" spans="1:14" ht="19.5" customHeight="1" thickBot="1" x14ac:dyDescent="0.35">
      <c r="A46" s="343" t="s">
        <v>59</v>
      </c>
      <c r="B46" s="344"/>
      <c r="C46" s="165" t="s">
        <v>60</v>
      </c>
      <c r="D46" s="166">
        <f>D45/$B$45</f>
        <v>3.1600800000000005E-2</v>
      </c>
      <c r="E46" s="169"/>
      <c r="F46" s="172">
        <f>F45/$B$45</f>
        <v>3.377136E-2</v>
      </c>
      <c r="G46" s="169"/>
    </row>
    <row r="47" spans="1:14" ht="27" customHeight="1" thickBot="1" x14ac:dyDescent="0.45">
      <c r="A47" s="345"/>
      <c r="B47" s="346"/>
      <c r="C47" s="165" t="s">
        <v>89</v>
      </c>
      <c r="D47" s="173">
        <v>3.2000000000000001E-2</v>
      </c>
      <c r="E47" s="164"/>
      <c r="F47" s="164"/>
      <c r="G47" s="164"/>
    </row>
    <row r="48" spans="1:14" ht="18.75" x14ac:dyDescent="0.3">
      <c r="C48" s="165" t="s">
        <v>61</v>
      </c>
      <c r="D48" s="170">
        <f>D47*$B$45</f>
        <v>20</v>
      </c>
      <c r="E48" s="169"/>
      <c r="F48" s="169"/>
      <c r="G48" s="169"/>
    </row>
    <row r="49" spans="1:12" ht="19.5" customHeight="1" thickBot="1" x14ac:dyDescent="0.35">
      <c r="C49" s="174" t="s">
        <v>62</v>
      </c>
      <c r="D49" s="175">
        <f>D48/B34</f>
        <v>20</v>
      </c>
      <c r="E49" s="176"/>
      <c r="F49" s="176"/>
      <c r="G49" s="176"/>
    </row>
    <row r="50" spans="1:12" ht="18.75" x14ac:dyDescent="0.3">
      <c r="C50" s="177" t="s">
        <v>63</v>
      </c>
      <c r="D50" s="178">
        <f>AVERAGE(E38:E41,G38:G41)</f>
        <v>2901226.0881401594</v>
      </c>
      <c r="E50" s="179"/>
      <c r="F50" s="179"/>
      <c r="G50" s="179"/>
    </row>
    <row r="51" spans="1:12" ht="18.75" x14ac:dyDescent="0.3">
      <c r="C51" s="180" t="s">
        <v>64</v>
      </c>
      <c r="D51" s="181">
        <f>STDEV(E38:E41,G38:G41)/D50</f>
        <v>1.8945129160262149E-2</v>
      </c>
      <c r="E51" s="167"/>
      <c r="F51" s="167"/>
      <c r="G51" s="167"/>
    </row>
    <row r="52" spans="1:12" ht="19.5" customHeight="1" thickBot="1" x14ac:dyDescent="0.35">
      <c r="C52" s="182" t="s">
        <v>20</v>
      </c>
      <c r="D52" s="183">
        <f>COUNT(E38:E41,G38:G41)</f>
        <v>6</v>
      </c>
      <c r="E52" s="167"/>
      <c r="F52" s="167"/>
      <c r="G52" s="167"/>
    </row>
    <row r="54" spans="1:12" ht="18.75" x14ac:dyDescent="0.3">
      <c r="A54" s="117" t="s">
        <v>1</v>
      </c>
      <c r="B54" s="184" t="s">
        <v>90</v>
      </c>
    </row>
    <row r="55" spans="1:12" ht="18.75" x14ac:dyDescent="0.3">
      <c r="A55" s="133" t="s">
        <v>65</v>
      </c>
      <c r="B55" s="185" t="str">
        <f>B21</f>
        <v xml:space="preserve">Each 5ml contains Trimethoprim BP 40 mg, Sulphamethoxazole BP 200 mg.
each 5ml contains trimethoprim BP 40mg, sulphamethoxazole BP 200 mg
</v>
      </c>
    </row>
    <row r="56" spans="1:12" ht="26.25" customHeight="1" x14ac:dyDescent="0.4">
      <c r="A56" s="119" t="s">
        <v>91</v>
      </c>
      <c r="B56" s="186">
        <v>5</v>
      </c>
      <c r="C56" s="167" t="s">
        <v>67</v>
      </c>
      <c r="D56" s="187">
        <v>40</v>
      </c>
      <c r="E56" s="167" t="str">
        <f>B20</f>
        <v>Trimethoprim BP 40mg, Sulphamethoxazole BP 200mg</v>
      </c>
    </row>
    <row r="57" spans="1:12" ht="18.75" x14ac:dyDescent="0.3">
      <c r="A57" s="185" t="s">
        <v>92</v>
      </c>
      <c r="B57" s="188">
        <v>1.0812349130910521</v>
      </c>
    </row>
    <row r="58" spans="1:12" s="152" customFormat="1" ht="18.75" x14ac:dyDescent="0.3">
      <c r="A58" s="119" t="s">
        <v>66</v>
      </c>
      <c r="B58" s="189">
        <f>B56</f>
        <v>5</v>
      </c>
      <c r="C58" s="167" t="s">
        <v>93</v>
      </c>
      <c r="D58" s="190">
        <f>B57*B56</f>
        <v>5.4061745654552604</v>
      </c>
    </row>
    <row r="59" spans="1:12" ht="19.5" customHeight="1" thickBot="1" x14ac:dyDescent="0.3"/>
    <row r="60" spans="1:12" s="123" customFormat="1" ht="27" customHeight="1" thickBot="1" x14ac:dyDescent="0.45">
      <c r="A60" s="134" t="s">
        <v>68</v>
      </c>
      <c r="B60" s="135">
        <v>100</v>
      </c>
      <c r="C60" s="133"/>
      <c r="D60" s="191" t="s">
        <v>94</v>
      </c>
      <c r="E60" s="192" t="s">
        <v>53</v>
      </c>
      <c r="F60" s="192" t="s">
        <v>54</v>
      </c>
      <c r="G60" s="192" t="s">
        <v>69</v>
      </c>
      <c r="H60" s="140" t="s">
        <v>70</v>
      </c>
      <c r="L60" s="122"/>
    </row>
    <row r="61" spans="1:12" s="123" customFormat="1" ht="24" customHeight="1" x14ac:dyDescent="0.4">
      <c r="A61" s="138" t="s">
        <v>112</v>
      </c>
      <c r="B61" s="139">
        <v>2</v>
      </c>
      <c r="C61" s="347" t="s">
        <v>71</v>
      </c>
      <c r="D61" s="350">
        <v>4.1651400000000001</v>
      </c>
      <c r="E61" s="193">
        <v>1</v>
      </c>
      <c r="F61" s="194">
        <v>2666183</v>
      </c>
      <c r="G61" s="195">
        <f>IF(ISBLANK(F61),"-",(F61/$D$50*$D$47*$B$69)*$D$58/$D$61)</f>
        <v>38.169706505835748</v>
      </c>
      <c r="H61" s="196">
        <f t="shared" ref="H61:H72" si="0">IF(ISBLANK(F61),"-",G61/$D$56)</f>
        <v>0.95424266264589375</v>
      </c>
      <c r="L61" s="122"/>
    </row>
    <row r="62" spans="1:12" s="123" customFormat="1" ht="26.25" customHeight="1" x14ac:dyDescent="0.4">
      <c r="A62" s="138" t="s">
        <v>113</v>
      </c>
      <c r="B62" s="139">
        <v>20</v>
      </c>
      <c r="C62" s="348"/>
      <c r="D62" s="351"/>
      <c r="E62" s="197">
        <v>2</v>
      </c>
      <c r="F62" s="149">
        <v>2667323</v>
      </c>
      <c r="G62" s="198">
        <f>IF(ISBLANK(F62),"-",(F62/$D$50*$D$47*$B$69)*$D$58/$D$61)</f>
        <v>38.186027015499434</v>
      </c>
      <c r="H62" s="199">
        <f t="shared" si="0"/>
        <v>0.95465067538748583</v>
      </c>
      <c r="L62" s="122"/>
    </row>
    <row r="63" spans="1:12" s="123" customFormat="1" ht="24.75" customHeight="1" x14ac:dyDescent="0.4">
      <c r="A63" s="138" t="s">
        <v>114</v>
      </c>
      <c r="B63" s="139">
        <v>1</v>
      </c>
      <c r="C63" s="348"/>
      <c r="D63" s="351"/>
      <c r="E63" s="197">
        <v>3</v>
      </c>
      <c r="F63" s="149">
        <v>2686988</v>
      </c>
      <c r="G63" s="198">
        <f>IF(ISBLANK(F63),"-",(F63/$D$50*$D$47*$B$69)*$D$58/$D$61)</f>
        <v>38.467555807198003</v>
      </c>
      <c r="H63" s="199">
        <f t="shared" si="0"/>
        <v>0.96168889517995004</v>
      </c>
      <c r="L63" s="122"/>
    </row>
    <row r="64" spans="1:12" ht="27" customHeight="1" thickBot="1" x14ac:dyDescent="0.45">
      <c r="A64" s="138" t="s">
        <v>115</v>
      </c>
      <c r="B64" s="139">
        <v>1</v>
      </c>
      <c r="C64" s="349"/>
      <c r="D64" s="352"/>
      <c r="E64" s="200">
        <v>4</v>
      </c>
      <c r="F64" s="201"/>
      <c r="G64" s="198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8" t="s">
        <v>116</v>
      </c>
      <c r="B65" s="139">
        <v>1</v>
      </c>
      <c r="C65" s="347" t="s">
        <v>72</v>
      </c>
      <c r="D65" s="350">
        <v>4.4068300000000002</v>
      </c>
      <c r="E65" s="202">
        <v>1</v>
      </c>
      <c r="F65" s="149">
        <v>2806538</v>
      </c>
      <c r="G65" s="195">
        <f>IF(ISBLANK(F65),"-",(F65/$D$50*$D$47*$B$69)*$D$58/$D$65)</f>
        <v>37.975464863752869</v>
      </c>
      <c r="H65" s="196">
        <f t="shared" si="0"/>
        <v>0.9493866215938217</v>
      </c>
    </row>
    <row r="66" spans="1:11" ht="23.25" customHeight="1" x14ac:dyDescent="0.4">
      <c r="A66" s="138" t="s">
        <v>117</v>
      </c>
      <c r="B66" s="139">
        <v>1</v>
      </c>
      <c r="C66" s="348"/>
      <c r="D66" s="351"/>
      <c r="E66" s="203">
        <v>2</v>
      </c>
      <c r="F66" s="149">
        <v>2819644</v>
      </c>
      <c r="G66" s="198">
        <f>IF(ISBLANK(F66),"-",(F66/$D$50*$D$47*$B$69)*$D$58/$D$65)</f>
        <v>38.152803079912545</v>
      </c>
      <c r="H66" s="199">
        <f t="shared" si="0"/>
        <v>0.95382007699781357</v>
      </c>
    </row>
    <row r="67" spans="1:11" ht="24.75" customHeight="1" x14ac:dyDescent="0.4">
      <c r="A67" s="138" t="s">
        <v>118</v>
      </c>
      <c r="B67" s="139">
        <v>1</v>
      </c>
      <c r="C67" s="348"/>
      <c r="D67" s="351"/>
      <c r="E67" s="203">
        <v>3</v>
      </c>
      <c r="F67" s="149">
        <v>2815926</v>
      </c>
      <c r="G67" s="198">
        <f>IF(ISBLANK(F67),"-",(F67/$D$50*$D$47*$B$69)*$D$58/$D$65)</f>
        <v>38.102494558038458</v>
      </c>
      <c r="H67" s="199">
        <f t="shared" si="0"/>
        <v>0.9525623639509615</v>
      </c>
    </row>
    <row r="68" spans="1:11" ht="27" customHeight="1" thickBot="1" x14ac:dyDescent="0.45">
      <c r="A68" s="138" t="s">
        <v>119</v>
      </c>
      <c r="B68" s="139">
        <v>1</v>
      </c>
      <c r="C68" s="349"/>
      <c r="D68" s="352"/>
      <c r="E68" s="204">
        <v>4</v>
      </c>
      <c r="F68" s="201"/>
      <c r="G68" s="205" t="str">
        <f>IF(ISBLANK(F68),"-",(F68/$D$50*$D$47*$B$69)*$D$58/$D$65)</f>
        <v>-</v>
      </c>
      <c r="H68" s="206" t="str">
        <f t="shared" si="0"/>
        <v>-</v>
      </c>
    </row>
    <row r="69" spans="1:11" ht="23.25" customHeight="1" x14ac:dyDescent="0.4">
      <c r="A69" s="138" t="s">
        <v>73</v>
      </c>
      <c r="B69" s="148">
        <f>(B68/B67)*(B66/B65)*(B64/B63)*(B62/B61)*B60</f>
        <v>1000</v>
      </c>
      <c r="C69" s="347" t="s">
        <v>74</v>
      </c>
      <c r="D69" s="350">
        <v>4.28423</v>
      </c>
      <c r="E69" s="202">
        <v>1</v>
      </c>
      <c r="F69" s="194">
        <v>2717768</v>
      </c>
      <c r="G69" s="195">
        <f>IF(ISBLANK(F69),"-",(F69/$D$50*$D$47*$B$69)*$D$58/$D$69)</f>
        <v>37.8266666356729</v>
      </c>
      <c r="H69" s="199">
        <f t="shared" si="0"/>
        <v>0.94566666589182247</v>
      </c>
    </row>
    <row r="70" spans="1:11" ht="22.5" customHeight="1" thickBot="1" x14ac:dyDescent="0.45">
      <c r="A70" s="207" t="s">
        <v>95</v>
      </c>
      <c r="B70" s="208">
        <f>(D47*B69)/D56*D58</f>
        <v>4.3249396523642085</v>
      </c>
      <c r="C70" s="348"/>
      <c r="D70" s="351"/>
      <c r="E70" s="203">
        <v>2</v>
      </c>
      <c r="F70" s="149">
        <v>2716456</v>
      </c>
      <c r="G70" s="198">
        <f>IF(ISBLANK(F70),"-",(F70/$D$50*$D$47*$B$69)*$D$58/$D$69)</f>
        <v>37.808405847178079</v>
      </c>
      <c r="H70" s="199">
        <f t="shared" si="0"/>
        <v>0.94521014617945198</v>
      </c>
    </row>
    <row r="71" spans="1:11" ht="23.25" customHeight="1" x14ac:dyDescent="0.4">
      <c r="A71" s="343" t="s">
        <v>59</v>
      </c>
      <c r="B71" s="354"/>
      <c r="C71" s="348"/>
      <c r="D71" s="351"/>
      <c r="E71" s="203">
        <v>3</v>
      </c>
      <c r="F71" s="149">
        <v>2738218</v>
      </c>
      <c r="G71" s="198">
        <f>IF(ISBLANK(F71),"-",(F71/$D$50*$D$47*$B$69)*$D$58/$D$69)</f>
        <v>38.111295541708849</v>
      </c>
      <c r="H71" s="199">
        <f t="shared" si="0"/>
        <v>0.95278238854272124</v>
      </c>
    </row>
    <row r="72" spans="1:11" ht="23.25" customHeight="1" thickBot="1" x14ac:dyDescent="0.45">
      <c r="A72" s="345"/>
      <c r="B72" s="355"/>
      <c r="C72" s="353"/>
      <c r="D72" s="352"/>
      <c r="E72" s="204">
        <v>4</v>
      </c>
      <c r="F72" s="201"/>
      <c r="G72" s="205" t="str">
        <f>IF(ISBLANK(F72),"-",(F72/$D$50*$D$47*$B$69)*$D$58/$D$69)</f>
        <v>-</v>
      </c>
      <c r="H72" s="206" t="str">
        <f t="shared" si="0"/>
        <v>-</v>
      </c>
    </row>
    <row r="73" spans="1:11" ht="26.25" customHeight="1" x14ac:dyDescent="0.4">
      <c r="A73" s="167"/>
      <c r="B73" s="167"/>
      <c r="C73" s="167"/>
      <c r="D73" s="167"/>
      <c r="E73" s="167"/>
      <c r="F73" s="167"/>
      <c r="G73" s="209" t="s">
        <v>56</v>
      </c>
      <c r="H73" s="210">
        <f>AVERAGE(H61:H72)</f>
        <v>0.95222338848554677</v>
      </c>
    </row>
    <row r="74" spans="1:11" ht="26.25" customHeight="1" x14ac:dyDescent="0.4">
      <c r="C74" s="167"/>
      <c r="D74" s="167"/>
      <c r="E74" s="167"/>
      <c r="F74" s="167"/>
      <c r="G74" s="180" t="s">
        <v>64</v>
      </c>
      <c r="H74" s="211">
        <f>STDEV(H61:H72)/H73</f>
        <v>5.2870437745643093E-3</v>
      </c>
    </row>
    <row r="75" spans="1:11" ht="27" customHeight="1" thickBot="1" x14ac:dyDescent="0.45">
      <c r="A75" s="167"/>
      <c r="B75" s="167"/>
      <c r="C75" s="167"/>
      <c r="D75" s="169"/>
      <c r="E75" s="169"/>
      <c r="F75" s="167"/>
      <c r="G75" s="182" t="s">
        <v>20</v>
      </c>
      <c r="H75" s="212">
        <f>COUNT(H61:H72)</f>
        <v>9</v>
      </c>
    </row>
    <row r="76" spans="1:11" ht="18.75" x14ac:dyDescent="0.3">
      <c r="A76" s="167"/>
      <c r="B76" s="167"/>
      <c r="C76" s="167"/>
      <c r="D76" s="169"/>
      <c r="E76" s="169"/>
      <c r="F76" s="169"/>
      <c r="G76" s="169"/>
      <c r="H76" s="167"/>
      <c r="I76" s="133"/>
      <c r="J76" s="119"/>
      <c r="K76" s="124"/>
    </row>
    <row r="77" spans="1:11" ht="26.25" customHeight="1" x14ac:dyDescent="0.4">
      <c r="A77" s="118" t="s">
        <v>75</v>
      </c>
      <c r="B77" s="119" t="s">
        <v>76</v>
      </c>
      <c r="C77" s="342" t="str">
        <f>B20</f>
        <v>Trimethoprim BP 40mg, Sulphamethoxazole BP 200mg</v>
      </c>
      <c r="D77" s="342"/>
      <c r="E77" s="133" t="s">
        <v>77</v>
      </c>
      <c r="F77" s="133"/>
      <c r="G77" s="213">
        <f>H73</f>
        <v>0.95222338848554677</v>
      </c>
      <c r="H77" s="167"/>
      <c r="I77" s="133"/>
      <c r="J77" s="119"/>
      <c r="K77" s="124"/>
    </row>
    <row r="78" spans="1:11" ht="19.5" customHeight="1" thickBot="1" x14ac:dyDescent="0.35">
      <c r="A78" s="214"/>
      <c r="B78" s="215"/>
      <c r="C78" s="216"/>
      <c r="D78" s="216"/>
      <c r="E78" s="215"/>
      <c r="F78" s="215"/>
      <c r="G78" s="215"/>
      <c r="H78" s="215"/>
    </row>
    <row r="79" spans="1:11" ht="18.75" x14ac:dyDescent="0.3">
      <c r="B79" s="167" t="s">
        <v>26</v>
      </c>
      <c r="E79" s="167" t="s">
        <v>27</v>
      </c>
      <c r="F79" s="167"/>
      <c r="G79" s="167" t="s">
        <v>28</v>
      </c>
    </row>
    <row r="80" spans="1:11" ht="83.1" customHeight="1" x14ac:dyDescent="0.3">
      <c r="A80" s="119" t="s">
        <v>29</v>
      </c>
      <c r="B80" s="217" t="s">
        <v>120</v>
      </c>
      <c r="C80" s="217" t="s">
        <v>121</v>
      </c>
      <c r="D80" s="167"/>
      <c r="E80" s="218"/>
      <c r="F80" s="133"/>
      <c r="G80" s="218"/>
      <c r="H80" s="218"/>
      <c r="I80" s="133"/>
    </row>
    <row r="81" spans="1:9" ht="83.1" customHeight="1" x14ac:dyDescent="0.3">
      <c r="A81" s="119" t="s">
        <v>30</v>
      </c>
      <c r="B81" s="219"/>
      <c r="C81" s="219"/>
      <c r="D81" s="124"/>
      <c r="E81" s="220"/>
      <c r="F81" s="133"/>
      <c r="G81" s="220"/>
      <c r="H81" s="220"/>
      <c r="I81" s="133"/>
    </row>
    <row r="82" spans="1:9" ht="18.75" x14ac:dyDescent="0.3">
      <c r="A82" s="167"/>
      <c r="B82" s="167"/>
      <c r="C82" s="169"/>
      <c r="D82" s="169"/>
      <c r="E82" s="169"/>
      <c r="F82" s="169"/>
      <c r="G82" s="167"/>
      <c r="H82" s="167"/>
      <c r="I82" s="133"/>
    </row>
    <row r="83" spans="1:9" ht="18.75" x14ac:dyDescent="0.3">
      <c r="A83" s="167"/>
      <c r="B83" s="167"/>
      <c r="C83" s="167"/>
      <c r="D83" s="169"/>
      <c r="E83" s="169"/>
      <c r="F83" s="169"/>
      <c r="G83" s="169"/>
      <c r="H83" s="167"/>
      <c r="I83" s="133"/>
    </row>
    <row r="84" spans="1:9" ht="18.75" x14ac:dyDescent="0.3">
      <c r="A84" s="167"/>
      <c r="B84" s="167"/>
      <c r="C84" s="167"/>
      <c r="D84" s="169"/>
      <c r="E84" s="169"/>
      <c r="F84" s="169"/>
      <c r="G84" s="169"/>
      <c r="H84" s="167"/>
      <c r="I84" s="133"/>
    </row>
    <row r="85" spans="1:9" ht="18.75" x14ac:dyDescent="0.3">
      <c r="A85" s="167"/>
      <c r="B85" s="167"/>
      <c r="C85" s="167"/>
      <c r="D85" s="169"/>
      <c r="E85" s="169"/>
      <c r="F85" s="169"/>
      <c r="G85" s="169"/>
      <c r="H85" s="167"/>
      <c r="I85" s="133"/>
    </row>
    <row r="86" spans="1:9" ht="18.75" x14ac:dyDescent="0.3">
      <c r="A86" s="167"/>
      <c r="B86" s="167"/>
      <c r="C86" s="167"/>
      <c r="D86" s="169"/>
      <c r="E86" s="169"/>
      <c r="F86" s="169"/>
      <c r="G86" s="169"/>
      <c r="H86" s="167"/>
      <c r="I86" s="133"/>
    </row>
    <row r="87" spans="1:9" ht="18.75" x14ac:dyDescent="0.3">
      <c r="A87" s="167"/>
      <c r="B87" s="167"/>
      <c r="C87" s="167"/>
      <c r="D87" s="169"/>
      <c r="E87" s="169"/>
      <c r="F87" s="169"/>
      <c r="G87" s="169"/>
      <c r="H87" s="167"/>
      <c r="I87" s="133"/>
    </row>
    <row r="88" spans="1:9" ht="18.75" x14ac:dyDescent="0.3">
      <c r="A88" s="167"/>
      <c r="B88" s="167"/>
      <c r="C88" s="167"/>
      <c r="D88" s="169"/>
      <c r="E88" s="169"/>
      <c r="F88" s="169"/>
      <c r="G88" s="169"/>
      <c r="H88" s="167"/>
      <c r="I88" s="133"/>
    </row>
    <row r="89" spans="1:9" ht="18.75" x14ac:dyDescent="0.3">
      <c r="A89" s="167"/>
      <c r="B89" s="167"/>
      <c r="C89" s="167"/>
      <c r="D89" s="169"/>
      <c r="E89" s="169"/>
      <c r="F89" s="169"/>
      <c r="G89" s="169"/>
      <c r="H89" s="167"/>
      <c r="I89" s="133"/>
    </row>
    <row r="90" spans="1:9" ht="18.75" x14ac:dyDescent="0.3">
      <c r="A90" s="167"/>
      <c r="B90" s="167"/>
      <c r="C90" s="167"/>
      <c r="D90" s="169"/>
      <c r="E90" s="169"/>
      <c r="F90" s="169"/>
      <c r="G90" s="169"/>
      <c r="H90" s="167"/>
      <c r="I90" s="133"/>
    </row>
    <row r="250" spans="1:1" x14ac:dyDescent="0.25">
      <c r="A250" s="109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1" zoomScaleNormal="75" zoomScaleSheetLayoutView="51" workbookViewId="0">
      <selection sqref="A1:I84"/>
    </sheetView>
  </sheetViews>
  <sheetFormatPr defaultRowHeight="13.5" x14ac:dyDescent="0.25"/>
  <cols>
    <col min="1" max="1" width="55.42578125" style="221" customWidth="1"/>
    <col min="2" max="2" width="33.7109375" style="221" customWidth="1"/>
    <col min="3" max="3" width="42.28515625" style="221" customWidth="1"/>
    <col min="4" max="4" width="30.5703125" style="221" customWidth="1"/>
    <col min="5" max="5" width="35.42578125" style="221" customWidth="1"/>
    <col min="6" max="6" width="30.7109375" style="221" customWidth="1"/>
    <col min="7" max="7" width="35.42578125" style="221" customWidth="1"/>
    <col min="8" max="9" width="30.28515625" style="221" customWidth="1"/>
    <col min="10" max="10" width="30.42578125" style="221" customWidth="1"/>
    <col min="11" max="11" width="21.28515625" style="221" customWidth="1"/>
    <col min="12" max="12" width="9.140625" style="221" customWidth="1"/>
    <col min="13" max="256" width="9.140625" style="222"/>
    <col min="257" max="257" width="55.42578125" style="222" customWidth="1"/>
    <col min="258" max="258" width="33.7109375" style="222" customWidth="1"/>
    <col min="259" max="259" width="42.28515625" style="222" customWidth="1"/>
    <col min="260" max="260" width="30.5703125" style="222" customWidth="1"/>
    <col min="261" max="261" width="35.42578125" style="222" customWidth="1"/>
    <col min="262" max="262" width="30.7109375" style="222" customWidth="1"/>
    <col min="263" max="263" width="35.42578125" style="222" customWidth="1"/>
    <col min="264" max="265" width="30.28515625" style="222" customWidth="1"/>
    <col min="266" max="266" width="30.42578125" style="222" customWidth="1"/>
    <col min="267" max="267" width="21.28515625" style="222" customWidth="1"/>
    <col min="268" max="268" width="9.140625" style="222" customWidth="1"/>
    <col min="269" max="512" width="9.140625" style="222"/>
    <col min="513" max="513" width="55.42578125" style="222" customWidth="1"/>
    <col min="514" max="514" width="33.7109375" style="222" customWidth="1"/>
    <col min="515" max="515" width="42.28515625" style="222" customWidth="1"/>
    <col min="516" max="516" width="30.5703125" style="222" customWidth="1"/>
    <col min="517" max="517" width="35.42578125" style="222" customWidth="1"/>
    <col min="518" max="518" width="30.7109375" style="222" customWidth="1"/>
    <col min="519" max="519" width="35.42578125" style="222" customWidth="1"/>
    <col min="520" max="521" width="30.28515625" style="222" customWidth="1"/>
    <col min="522" max="522" width="30.42578125" style="222" customWidth="1"/>
    <col min="523" max="523" width="21.28515625" style="222" customWidth="1"/>
    <col min="524" max="524" width="9.140625" style="222" customWidth="1"/>
    <col min="525" max="768" width="9.140625" style="222"/>
    <col min="769" max="769" width="55.42578125" style="222" customWidth="1"/>
    <col min="770" max="770" width="33.7109375" style="222" customWidth="1"/>
    <col min="771" max="771" width="42.28515625" style="222" customWidth="1"/>
    <col min="772" max="772" width="30.5703125" style="222" customWidth="1"/>
    <col min="773" max="773" width="35.42578125" style="222" customWidth="1"/>
    <col min="774" max="774" width="30.7109375" style="222" customWidth="1"/>
    <col min="775" max="775" width="35.42578125" style="222" customWidth="1"/>
    <col min="776" max="777" width="30.28515625" style="222" customWidth="1"/>
    <col min="778" max="778" width="30.42578125" style="222" customWidth="1"/>
    <col min="779" max="779" width="21.28515625" style="222" customWidth="1"/>
    <col min="780" max="780" width="9.140625" style="222" customWidth="1"/>
    <col min="781" max="1024" width="9.140625" style="222"/>
    <col min="1025" max="1025" width="55.42578125" style="222" customWidth="1"/>
    <col min="1026" max="1026" width="33.7109375" style="222" customWidth="1"/>
    <col min="1027" max="1027" width="42.28515625" style="222" customWidth="1"/>
    <col min="1028" max="1028" width="30.5703125" style="222" customWidth="1"/>
    <col min="1029" max="1029" width="35.42578125" style="222" customWidth="1"/>
    <col min="1030" max="1030" width="30.7109375" style="222" customWidth="1"/>
    <col min="1031" max="1031" width="35.42578125" style="222" customWidth="1"/>
    <col min="1032" max="1033" width="30.28515625" style="222" customWidth="1"/>
    <col min="1034" max="1034" width="30.42578125" style="222" customWidth="1"/>
    <col min="1035" max="1035" width="21.28515625" style="222" customWidth="1"/>
    <col min="1036" max="1036" width="9.140625" style="222" customWidth="1"/>
    <col min="1037" max="1280" width="9.140625" style="222"/>
    <col min="1281" max="1281" width="55.42578125" style="222" customWidth="1"/>
    <col min="1282" max="1282" width="33.7109375" style="222" customWidth="1"/>
    <col min="1283" max="1283" width="42.28515625" style="222" customWidth="1"/>
    <col min="1284" max="1284" width="30.5703125" style="222" customWidth="1"/>
    <col min="1285" max="1285" width="35.42578125" style="222" customWidth="1"/>
    <col min="1286" max="1286" width="30.7109375" style="222" customWidth="1"/>
    <col min="1287" max="1287" width="35.42578125" style="222" customWidth="1"/>
    <col min="1288" max="1289" width="30.28515625" style="222" customWidth="1"/>
    <col min="1290" max="1290" width="30.42578125" style="222" customWidth="1"/>
    <col min="1291" max="1291" width="21.28515625" style="222" customWidth="1"/>
    <col min="1292" max="1292" width="9.140625" style="222" customWidth="1"/>
    <col min="1293" max="1536" width="9.140625" style="222"/>
    <col min="1537" max="1537" width="55.42578125" style="222" customWidth="1"/>
    <col min="1538" max="1538" width="33.7109375" style="222" customWidth="1"/>
    <col min="1539" max="1539" width="42.28515625" style="222" customWidth="1"/>
    <col min="1540" max="1540" width="30.5703125" style="222" customWidth="1"/>
    <col min="1541" max="1541" width="35.42578125" style="222" customWidth="1"/>
    <col min="1542" max="1542" width="30.7109375" style="222" customWidth="1"/>
    <col min="1543" max="1543" width="35.42578125" style="222" customWidth="1"/>
    <col min="1544" max="1545" width="30.28515625" style="222" customWidth="1"/>
    <col min="1546" max="1546" width="30.42578125" style="222" customWidth="1"/>
    <col min="1547" max="1547" width="21.28515625" style="222" customWidth="1"/>
    <col min="1548" max="1548" width="9.140625" style="222" customWidth="1"/>
    <col min="1549" max="1792" width="9.140625" style="222"/>
    <col min="1793" max="1793" width="55.42578125" style="222" customWidth="1"/>
    <col min="1794" max="1794" width="33.7109375" style="222" customWidth="1"/>
    <col min="1795" max="1795" width="42.28515625" style="222" customWidth="1"/>
    <col min="1796" max="1796" width="30.5703125" style="222" customWidth="1"/>
    <col min="1797" max="1797" width="35.42578125" style="222" customWidth="1"/>
    <col min="1798" max="1798" width="30.7109375" style="222" customWidth="1"/>
    <col min="1799" max="1799" width="35.42578125" style="222" customWidth="1"/>
    <col min="1800" max="1801" width="30.28515625" style="222" customWidth="1"/>
    <col min="1802" max="1802" width="30.42578125" style="222" customWidth="1"/>
    <col min="1803" max="1803" width="21.28515625" style="222" customWidth="1"/>
    <col min="1804" max="1804" width="9.140625" style="222" customWidth="1"/>
    <col min="1805" max="2048" width="9.140625" style="222"/>
    <col min="2049" max="2049" width="55.42578125" style="222" customWidth="1"/>
    <col min="2050" max="2050" width="33.7109375" style="222" customWidth="1"/>
    <col min="2051" max="2051" width="42.28515625" style="222" customWidth="1"/>
    <col min="2052" max="2052" width="30.5703125" style="222" customWidth="1"/>
    <col min="2053" max="2053" width="35.42578125" style="222" customWidth="1"/>
    <col min="2054" max="2054" width="30.7109375" style="222" customWidth="1"/>
    <col min="2055" max="2055" width="35.42578125" style="222" customWidth="1"/>
    <col min="2056" max="2057" width="30.28515625" style="222" customWidth="1"/>
    <col min="2058" max="2058" width="30.42578125" style="222" customWidth="1"/>
    <col min="2059" max="2059" width="21.28515625" style="222" customWidth="1"/>
    <col min="2060" max="2060" width="9.140625" style="222" customWidth="1"/>
    <col min="2061" max="2304" width="9.140625" style="222"/>
    <col min="2305" max="2305" width="55.42578125" style="222" customWidth="1"/>
    <col min="2306" max="2306" width="33.7109375" style="222" customWidth="1"/>
    <col min="2307" max="2307" width="42.28515625" style="222" customWidth="1"/>
    <col min="2308" max="2308" width="30.5703125" style="222" customWidth="1"/>
    <col min="2309" max="2309" width="35.42578125" style="222" customWidth="1"/>
    <col min="2310" max="2310" width="30.7109375" style="222" customWidth="1"/>
    <col min="2311" max="2311" width="35.42578125" style="222" customWidth="1"/>
    <col min="2312" max="2313" width="30.28515625" style="222" customWidth="1"/>
    <col min="2314" max="2314" width="30.42578125" style="222" customWidth="1"/>
    <col min="2315" max="2315" width="21.28515625" style="222" customWidth="1"/>
    <col min="2316" max="2316" width="9.140625" style="222" customWidth="1"/>
    <col min="2317" max="2560" width="9.140625" style="222"/>
    <col min="2561" max="2561" width="55.42578125" style="222" customWidth="1"/>
    <col min="2562" max="2562" width="33.7109375" style="222" customWidth="1"/>
    <col min="2563" max="2563" width="42.28515625" style="222" customWidth="1"/>
    <col min="2564" max="2564" width="30.5703125" style="222" customWidth="1"/>
    <col min="2565" max="2565" width="35.42578125" style="222" customWidth="1"/>
    <col min="2566" max="2566" width="30.7109375" style="222" customWidth="1"/>
    <col min="2567" max="2567" width="35.42578125" style="222" customWidth="1"/>
    <col min="2568" max="2569" width="30.28515625" style="222" customWidth="1"/>
    <col min="2570" max="2570" width="30.42578125" style="222" customWidth="1"/>
    <col min="2571" max="2571" width="21.28515625" style="222" customWidth="1"/>
    <col min="2572" max="2572" width="9.140625" style="222" customWidth="1"/>
    <col min="2573" max="2816" width="9.140625" style="222"/>
    <col min="2817" max="2817" width="55.42578125" style="222" customWidth="1"/>
    <col min="2818" max="2818" width="33.7109375" style="222" customWidth="1"/>
    <col min="2819" max="2819" width="42.28515625" style="222" customWidth="1"/>
    <col min="2820" max="2820" width="30.5703125" style="222" customWidth="1"/>
    <col min="2821" max="2821" width="35.42578125" style="222" customWidth="1"/>
    <col min="2822" max="2822" width="30.7109375" style="222" customWidth="1"/>
    <col min="2823" max="2823" width="35.42578125" style="222" customWidth="1"/>
    <col min="2824" max="2825" width="30.28515625" style="222" customWidth="1"/>
    <col min="2826" max="2826" width="30.42578125" style="222" customWidth="1"/>
    <col min="2827" max="2827" width="21.28515625" style="222" customWidth="1"/>
    <col min="2828" max="2828" width="9.140625" style="222" customWidth="1"/>
    <col min="2829" max="3072" width="9.140625" style="222"/>
    <col min="3073" max="3073" width="55.42578125" style="222" customWidth="1"/>
    <col min="3074" max="3074" width="33.7109375" style="222" customWidth="1"/>
    <col min="3075" max="3075" width="42.28515625" style="222" customWidth="1"/>
    <col min="3076" max="3076" width="30.5703125" style="222" customWidth="1"/>
    <col min="3077" max="3077" width="35.42578125" style="222" customWidth="1"/>
    <col min="3078" max="3078" width="30.7109375" style="222" customWidth="1"/>
    <col min="3079" max="3079" width="35.42578125" style="222" customWidth="1"/>
    <col min="3080" max="3081" width="30.28515625" style="222" customWidth="1"/>
    <col min="3082" max="3082" width="30.42578125" style="222" customWidth="1"/>
    <col min="3083" max="3083" width="21.28515625" style="222" customWidth="1"/>
    <col min="3084" max="3084" width="9.140625" style="222" customWidth="1"/>
    <col min="3085" max="3328" width="9.140625" style="222"/>
    <col min="3329" max="3329" width="55.42578125" style="222" customWidth="1"/>
    <col min="3330" max="3330" width="33.7109375" style="222" customWidth="1"/>
    <col min="3331" max="3331" width="42.28515625" style="222" customWidth="1"/>
    <col min="3332" max="3332" width="30.5703125" style="222" customWidth="1"/>
    <col min="3333" max="3333" width="35.42578125" style="222" customWidth="1"/>
    <col min="3334" max="3334" width="30.7109375" style="222" customWidth="1"/>
    <col min="3335" max="3335" width="35.42578125" style="222" customWidth="1"/>
    <col min="3336" max="3337" width="30.28515625" style="222" customWidth="1"/>
    <col min="3338" max="3338" width="30.42578125" style="222" customWidth="1"/>
    <col min="3339" max="3339" width="21.28515625" style="222" customWidth="1"/>
    <col min="3340" max="3340" width="9.140625" style="222" customWidth="1"/>
    <col min="3341" max="3584" width="9.140625" style="222"/>
    <col min="3585" max="3585" width="55.42578125" style="222" customWidth="1"/>
    <col min="3586" max="3586" width="33.7109375" style="222" customWidth="1"/>
    <col min="3587" max="3587" width="42.28515625" style="222" customWidth="1"/>
    <col min="3588" max="3588" width="30.5703125" style="222" customWidth="1"/>
    <col min="3589" max="3589" width="35.42578125" style="222" customWidth="1"/>
    <col min="3590" max="3590" width="30.7109375" style="222" customWidth="1"/>
    <col min="3591" max="3591" width="35.42578125" style="222" customWidth="1"/>
    <col min="3592" max="3593" width="30.28515625" style="222" customWidth="1"/>
    <col min="3594" max="3594" width="30.42578125" style="222" customWidth="1"/>
    <col min="3595" max="3595" width="21.28515625" style="222" customWidth="1"/>
    <col min="3596" max="3596" width="9.140625" style="222" customWidth="1"/>
    <col min="3597" max="3840" width="9.140625" style="222"/>
    <col min="3841" max="3841" width="55.42578125" style="222" customWidth="1"/>
    <col min="3842" max="3842" width="33.7109375" style="222" customWidth="1"/>
    <col min="3843" max="3843" width="42.28515625" style="222" customWidth="1"/>
    <col min="3844" max="3844" width="30.5703125" style="222" customWidth="1"/>
    <col min="3845" max="3845" width="35.42578125" style="222" customWidth="1"/>
    <col min="3846" max="3846" width="30.7109375" style="222" customWidth="1"/>
    <col min="3847" max="3847" width="35.42578125" style="222" customWidth="1"/>
    <col min="3848" max="3849" width="30.28515625" style="222" customWidth="1"/>
    <col min="3850" max="3850" width="30.42578125" style="222" customWidth="1"/>
    <col min="3851" max="3851" width="21.28515625" style="222" customWidth="1"/>
    <col min="3852" max="3852" width="9.140625" style="222" customWidth="1"/>
    <col min="3853" max="4096" width="9.140625" style="222"/>
    <col min="4097" max="4097" width="55.42578125" style="222" customWidth="1"/>
    <col min="4098" max="4098" width="33.7109375" style="222" customWidth="1"/>
    <col min="4099" max="4099" width="42.28515625" style="222" customWidth="1"/>
    <col min="4100" max="4100" width="30.5703125" style="222" customWidth="1"/>
    <col min="4101" max="4101" width="35.42578125" style="222" customWidth="1"/>
    <col min="4102" max="4102" width="30.7109375" style="222" customWidth="1"/>
    <col min="4103" max="4103" width="35.42578125" style="222" customWidth="1"/>
    <col min="4104" max="4105" width="30.28515625" style="222" customWidth="1"/>
    <col min="4106" max="4106" width="30.42578125" style="222" customWidth="1"/>
    <col min="4107" max="4107" width="21.28515625" style="222" customWidth="1"/>
    <col min="4108" max="4108" width="9.140625" style="222" customWidth="1"/>
    <col min="4109" max="4352" width="9.140625" style="222"/>
    <col min="4353" max="4353" width="55.42578125" style="222" customWidth="1"/>
    <col min="4354" max="4354" width="33.7109375" style="222" customWidth="1"/>
    <col min="4355" max="4355" width="42.28515625" style="222" customWidth="1"/>
    <col min="4356" max="4356" width="30.5703125" style="222" customWidth="1"/>
    <col min="4357" max="4357" width="35.42578125" style="222" customWidth="1"/>
    <col min="4358" max="4358" width="30.7109375" style="222" customWidth="1"/>
    <col min="4359" max="4359" width="35.42578125" style="222" customWidth="1"/>
    <col min="4360" max="4361" width="30.28515625" style="222" customWidth="1"/>
    <col min="4362" max="4362" width="30.42578125" style="222" customWidth="1"/>
    <col min="4363" max="4363" width="21.28515625" style="222" customWidth="1"/>
    <col min="4364" max="4364" width="9.140625" style="222" customWidth="1"/>
    <col min="4365" max="4608" width="9.140625" style="222"/>
    <col min="4609" max="4609" width="55.42578125" style="222" customWidth="1"/>
    <col min="4610" max="4610" width="33.7109375" style="222" customWidth="1"/>
    <col min="4611" max="4611" width="42.28515625" style="222" customWidth="1"/>
    <col min="4612" max="4612" width="30.5703125" style="222" customWidth="1"/>
    <col min="4613" max="4613" width="35.42578125" style="222" customWidth="1"/>
    <col min="4614" max="4614" width="30.7109375" style="222" customWidth="1"/>
    <col min="4615" max="4615" width="35.42578125" style="222" customWidth="1"/>
    <col min="4616" max="4617" width="30.28515625" style="222" customWidth="1"/>
    <col min="4618" max="4618" width="30.42578125" style="222" customWidth="1"/>
    <col min="4619" max="4619" width="21.28515625" style="222" customWidth="1"/>
    <col min="4620" max="4620" width="9.140625" style="222" customWidth="1"/>
    <col min="4621" max="4864" width="9.140625" style="222"/>
    <col min="4865" max="4865" width="55.42578125" style="222" customWidth="1"/>
    <col min="4866" max="4866" width="33.7109375" style="222" customWidth="1"/>
    <col min="4867" max="4867" width="42.28515625" style="222" customWidth="1"/>
    <col min="4868" max="4868" width="30.5703125" style="222" customWidth="1"/>
    <col min="4869" max="4869" width="35.42578125" style="222" customWidth="1"/>
    <col min="4870" max="4870" width="30.7109375" style="222" customWidth="1"/>
    <col min="4871" max="4871" width="35.42578125" style="222" customWidth="1"/>
    <col min="4872" max="4873" width="30.28515625" style="222" customWidth="1"/>
    <col min="4874" max="4874" width="30.42578125" style="222" customWidth="1"/>
    <col min="4875" max="4875" width="21.28515625" style="222" customWidth="1"/>
    <col min="4876" max="4876" width="9.140625" style="222" customWidth="1"/>
    <col min="4877" max="5120" width="9.140625" style="222"/>
    <col min="5121" max="5121" width="55.42578125" style="222" customWidth="1"/>
    <col min="5122" max="5122" width="33.7109375" style="222" customWidth="1"/>
    <col min="5123" max="5123" width="42.28515625" style="222" customWidth="1"/>
    <col min="5124" max="5124" width="30.5703125" style="222" customWidth="1"/>
    <col min="5125" max="5125" width="35.42578125" style="222" customWidth="1"/>
    <col min="5126" max="5126" width="30.7109375" style="222" customWidth="1"/>
    <col min="5127" max="5127" width="35.42578125" style="222" customWidth="1"/>
    <col min="5128" max="5129" width="30.28515625" style="222" customWidth="1"/>
    <col min="5130" max="5130" width="30.42578125" style="222" customWidth="1"/>
    <col min="5131" max="5131" width="21.28515625" style="222" customWidth="1"/>
    <col min="5132" max="5132" width="9.140625" style="222" customWidth="1"/>
    <col min="5133" max="5376" width="9.140625" style="222"/>
    <col min="5377" max="5377" width="55.42578125" style="222" customWidth="1"/>
    <col min="5378" max="5378" width="33.7109375" style="222" customWidth="1"/>
    <col min="5379" max="5379" width="42.28515625" style="222" customWidth="1"/>
    <col min="5380" max="5380" width="30.5703125" style="222" customWidth="1"/>
    <col min="5381" max="5381" width="35.42578125" style="222" customWidth="1"/>
    <col min="5382" max="5382" width="30.7109375" style="222" customWidth="1"/>
    <col min="5383" max="5383" width="35.42578125" style="222" customWidth="1"/>
    <col min="5384" max="5385" width="30.28515625" style="222" customWidth="1"/>
    <col min="5386" max="5386" width="30.42578125" style="222" customWidth="1"/>
    <col min="5387" max="5387" width="21.28515625" style="222" customWidth="1"/>
    <col min="5388" max="5388" width="9.140625" style="222" customWidth="1"/>
    <col min="5389" max="5632" width="9.140625" style="222"/>
    <col min="5633" max="5633" width="55.42578125" style="222" customWidth="1"/>
    <col min="5634" max="5634" width="33.7109375" style="222" customWidth="1"/>
    <col min="5635" max="5635" width="42.28515625" style="222" customWidth="1"/>
    <col min="5636" max="5636" width="30.5703125" style="222" customWidth="1"/>
    <col min="5637" max="5637" width="35.42578125" style="222" customWidth="1"/>
    <col min="5638" max="5638" width="30.7109375" style="222" customWidth="1"/>
    <col min="5639" max="5639" width="35.42578125" style="222" customWidth="1"/>
    <col min="5640" max="5641" width="30.28515625" style="222" customWidth="1"/>
    <col min="5642" max="5642" width="30.42578125" style="222" customWidth="1"/>
    <col min="5643" max="5643" width="21.28515625" style="222" customWidth="1"/>
    <col min="5644" max="5644" width="9.140625" style="222" customWidth="1"/>
    <col min="5645" max="5888" width="9.140625" style="222"/>
    <col min="5889" max="5889" width="55.42578125" style="222" customWidth="1"/>
    <col min="5890" max="5890" width="33.7109375" style="222" customWidth="1"/>
    <col min="5891" max="5891" width="42.28515625" style="222" customWidth="1"/>
    <col min="5892" max="5892" width="30.5703125" style="222" customWidth="1"/>
    <col min="5893" max="5893" width="35.42578125" style="222" customWidth="1"/>
    <col min="5894" max="5894" width="30.7109375" style="222" customWidth="1"/>
    <col min="5895" max="5895" width="35.42578125" style="222" customWidth="1"/>
    <col min="5896" max="5897" width="30.28515625" style="222" customWidth="1"/>
    <col min="5898" max="5898" width="30.42578125" style="222" customWidth="1"/>
    <col min="5899" max="5899" width="21.28515625" style="222" customWidth="1"/>
    <col min="5900" max="5900" width="9.140625" style="222" customWidth="1"/>
    <col min="5901" max="6144" width="9.140625" style="222"/>
    <col min="6145" max="6145" width="55.42578125" style="222" customWidth="1"/>
    <col min="6146" max="6146" width="33.7109375" style="222" customWidth="1"/>
    <col min="6147" max="6147" width="42.28515625" style="222" customWidth="1"/>
    <col min="6148" max="6148" width="30.5703125" style="222" customWidth="1"/>
    <col min="6149" max="6149" width="35.42578125" style="222" customWidth="1"/>
    <col min="6150" max="6150" width="30.7109375" style="222" customWidth="1"/>
    <col min="6151" max="6151" width="35.42578125" style="222" customWidth="1"/>
    <col min="6152" max="6153" width="30.28515625" style="222" customWidth="1"/>
    <col min="6154" max="6154" width="30.42578125" style="222" customWidth="1"/>
    <col min="6155" max="6155" width="21.28515625" style="222" customWidth="1"/>
    <col min="6156" max="6156" width="9.140625" style="222" customWidth="1"/>
    <col min="6157" max="6400" width="9.140625" style="222"/>
    <col min="6401" max="6401" width="55.42578125" style="222" customWidth="1"/>
    <col min="6402" max="6402" width="33.7109375" style="222" customWidth="1"/>
    <col min="6403" max="6403" width="42.28515625" style="222" customWidth="1"/>
    <col min="6404" max="6404" width="30.5703125" style="222" customWidth="1"/>
    <col min="6405" max="6405" width="35.42578125" style="222" customWidth="1"/>
    <col min="6406" max="6406" width="30.7109375" style="222" customWidth="1"/>
    <col min="6407" max="6407" width="35.42578125" style="222" customWidth="1"/>
    <col min="6408" max="6409" width="30.28515625" style="222" customWidth="1"/>
    <col min="6410" max="6410" width="30.42578125" style="222" customWidth="1"/>
    <col min="6411" max="6411" width="21.28515625" style="222" customWidth="1"/>
    <col min="6412" max="6412" width="9.140625" style="222" customWidth="1"/>
    <col min="6413" max="6656" width="9.140625" style="222"/>
    <col min="6657" max="6657" width="55.42578125" style="222" customWidth="1"/>
    <col min="6658" max="6658" width="33.7109375" style="222" customWidth="1"/>
    <col min="6659" max="6659" width="42.28515625" style="222" customWidth="1"/>
    <col min="6660" max="6660" width="30.5703125" style="222" customWidth="1"/>
    <col min="6661" max="6661" width="35.42578125" style="222" customWidth="1"/>
    <col min="6662" max="6662" width="30.7109375" style="222" customWidth="1"/>
    <col min="6663" max="6663" width="35.42578125" style="222" customWidth="1"/>
    <col min="6664" max="6665" width="30.28515625" style="222" customWidth="1"/>
    <col min="6666" max="6666" width="30.42578125" style="222" customWidth="1"/>
    <col min="6667" max="6667" width="21.28515625" style="222" customWidth="1"/>
    <col min="6668" max="6668" width="9.140625" style="222" customWidth="1"/>
    <col min="6669" max="6912" width="9.140625" style="222"/>
    <col min="6913" max="6913" width="55.42578125" style="222" customWidth="1"/>
    <col min="6914" max="6914" width="33.7109375" style="222" customWidth="1"/>
    <col min="6915" max="6915" width="42.28515625" style="222" customWidth="1"/>
    <col min="6916" max="6916" width="30.5703125" style="222" customWidth="1"/>
    <col min="6917" max="6917" width="35.42578125" style="222" customWidth="1"/>
    <col min="6918" max="6918" width="30.7109375" style="222" customWidth="1"/>
    <col min="6919" max="6919" width="35.42578125" style="222" customWidth="1"/>
    <col min="6920" max="6921" width="30.28515625" style="222" customWidth="1"/>
    <col min="6922" max="6922" width="30.42578125" style="222" customWidth="1"/>
    <col min="6923" max="6923" width="21.28515625" style="222" customWidth="1"/>
    <col min="6924" max="6924" width="9.140625" style="222" customWidth="1"/>
    <col min="6925" max="7168" width="9.140625" style="222"/>
    <col min="7169" max="7169" width="55.42578125" style="222" customWidth="1"/>
    <col min="7170" max="7170" width="33.7109375" style="222" customWidth="1"/>
    <col min="7171" max="7171" width="42.28515625" style="222" customWidth="1"/>
    <col min="7172" max="7172" width="30.5703125" style="222" customWidth="1"/>
    <col min="7173" max="7173" width="35.42578125" style="222" customWidth="1"/>
    <col min="7174" max="7174" width="30.7109375" style="222" customWidth="1"/>
    <col min="7175" max="7175" width="35.42578125" style="222" customWidth="1"/>
    <col min="7176" max="7177" width="30.28515625" style="222" customWidth="1"/>
    <col min="7178" max="7178" width="30.42578125" style="222" customWidth="1"/>
    <col min="7179" max="7179" width="21.28515625" style="222" customWidth="1"/>
    <col min="7180" max="7180" width="9.140625" style="222" customWidth="1"/>
    <col min="7181" max="7424" width="9.140625" style="222"/>
    <col min="7425" max="7425" width="55.42578125" style="222" customWidth="1"/>
    <col min="7426" max="7426" width="33.7109375" style="222" customWidth="1"/>
    <col min="7427" max="7427" width="42.28515625" style="222" customWidth="1"/>
    <col min="7428" max="7428" width="30.5703125" style="222" customWidth="1"/>
    <col min="7429" max="7429" width="35.42578125" style="222" customWidth="1"/>
    <col min="7430" max="7430" width="30.7109375" style="222" customWidth="1"/>
    <col min="7431" max="7431" width="35.42578125" style="222" customWidth="1"/>
    <col min="7432" max="7433" width="30.28515625" style="222" customWidth="1"/>
    <col min="7434" max="7434" width="30.42578125" style="222" customWidth="1"/>
    <col min="7435" max="7435" width="21.28515625" style="222" customWidth="1"/>
    <col min="7436" max="7436" width="9.140625" style="222" customWidth="1"/>
    <col min="7437" max="7680" width="9.140625" style="222"/>
    <col min="7681" max="7681" width="55.42578125" style="222" customWidth="1"/>
    <col min="7682" max="7682" width="33.7109375" style="222" customWidth="1"/>
    <col min="7683" max="7683" width="42.28515625" style="222" customWidth="1"/>
    <col min="7684" max="7684" width="30.5703125" style="222" customWidth="1"/>
    <col min="7685" max="7685" width="35.42578125" style="222" customWidth="1"/>
    <col min="7686" max="7686" width="30.7109375" style="222" customWidth="1"/>
    <col min="7687" max="7687" width="35.42578125" style="222" customWidth="1"/>
    <col min="7688" max="7689" width="30.28515625" style="222" customWidth="1"/>
    <col min="7690" max="7690" width="30.42578125" style="222" customWidth="1"/>
    <col min="7691" max="7691" width="21.28515625" style="222" customWidth="1"/>
    <col min="7692" max="7692" width="9.140625" style="222" customWidth="1"/>
    <col min="7693" max="7936" width="9.140625" style="222"/>
    <col min="7937" max="7937" width="55.42578125" style="222" customWidth="1"/>
    <col min="7938" max="7938" width="33.7109375" style="222" customWidth="1"/>
    <col min="7939" max="7939" width="42.28515625" style="222" customWidth="1"/>
    <col min="7940" max="7940" width="30.5703125" style="222" customWidth="1"/>
    <col min="7941" max="7941" width="35.42578125" style="222" customWidth="1"/>
    <col min="7942" max="7942" width="30.7109375" style="222" customWidth="1"/>
    <col min="7943" max="7943" width="35.42578125" style="222" customWidth="1"/>
    <col min="7944" max="7945" width="30.28515625" style="222" customWidth="1"/>
    <col min="7946" max="7946" width="30.42578125" style="222" customWidth="1"/>
    <col min="7947" max="7947" width="21.28515625" style="222" customWidth="1"/>
    <col min="7948" max="7948" width="9.140625" style="222" customWidth="1"/>
    <col min="7949" max="8192" width="9.140625" style="222"/>
    <col min="8193" max="8193" width="55.42578125" style="222" customWidth="1"/>
    <col min="8194" max="8194" width="33.7109375" style="222" customWidth="1"/>
    <col min="8195" max="8195" width="42.28515625" style="222" customWidth="1"/>
    <col min="8196" max="8196" width="30.5703125" style="222" customWidth="1"/>
    <col min="8197" max="8197" width="35.42578125" style="222" customWidth="1"/>
    <col min="8198" max="8198" width="30.7109375" style="222" customWidth="1"/>
    <col min="8199" max="8199" width="35.42578125" style="222" customWidth="1"/>
    <col min="8200" max="8201" width="30.28515625" style="222" customWidth="1"/>
    <col min="8202" max="8202" width="30.42578125" style="222" customWidth="1"/>
    <col min="8203" max="8203" width="21.28515625" style="222" customWidth="1"/>
    <col min="8204" max="8204" width="9.140625" style="222" customWidth="1"/>
    <col min="8205" max="8448" width="9.140625" style="222"/>
    <col min="8449" max="8449" width="55.42578125" style="222" customWidth="1"/>
    <col min="8450" max="8450" width="33.7109375" style="222" customWidth="1"/>
    <col min="8451" max="8451" width="42.28515625" style="222" customWidth="1"/>
    <col min="8452" max="8452" width="30.5703125" style="222" customWidth="1"/>
    <col min="8453" max="8453" width="35.42578125" style="222" customWidth="1"/>
    <col min="8454" max="8454" width="30.7109375" style="222" customWidth="1"/>
    <col min="8455" max="8455" width="35.42578125" style="222" customWidth="1"/>
    <col min="8456" max="8457" width="30.28515625" style="222" customWidth="1"/>
    <col min="8458" max="8458" width="30.42578125" style="222" customWidth="1"/>
    <col min="8459" max="8459" width="21.28515625" style="222" customWidth="1"/>
    <col min="8460" max="8460" width="9.140625" style="222" customWidth="1"/>
    <col min="8461" max="8704" width="9.140625" style="222"/>
    <col min="8705" max="8705" width="55.42578125" style="222" customWidth="1"/>
    <col min="8706" max="8706" width="33.7109375" style="222" customWidth="1"/>
    <col min="8707" max="8707" width="42.28515625" style="222" customWidth="1"/>
    <col min="8708" max="8708" width="30.5703125" style="222" customWidth="1"/>
    <col min="8709" max="8709" width="35.42578125" style="222" customWidth="1"/>
    <col min="8710" max="8710" width="30.7109375" style="222" customWidth="1"/>
    <col min="8711" max="8711" width="35.42578125" style="222" customWidth="1"/>
    <col min="8712" max="8713" width="30.28515625" style="222" customWidth="1"/>
    <col min="8714" max="8714" width="30.42578125" style="222" customWidth="1"/>
    <col min="8715" max="8715" width="21.28515625" style="222" customWidth="1"/>
    <col min="8716" max="8716" width="9.140625" style="222" customWidth="1"/>
    <col min="8717" max="8960" width="9.140625" style="222"/>
    <col min="8961" max="8961" width="55.42578125" style="222" customWidth="1"/>
    <col min="8962" max="8962" width="33.7109375" style="222" customWidth="1"/>
    <col min="8963" max="8963" width="42.28515625" style="222" customWidth="1"/>
    <col min="8964" max="8964" width="30.5703125" style="222" customWidth="1"/>
    <col min="8965" max="8965" width="35.42578125" style="222" customWidth="1"/>
    <col min="8966" max="8966" width="30.7109375" style="222" customWidth="1"/>
    <col min="8967" max="8967" width="35.42578125" style="222" customWidth="1"/>
    <col min="8968" max="8969" width="30.28515625" style="222" customWidth="1"/>
    <col min="8970" max="8970" width="30.42578125" style="222" customWidth="1"/>
    <col min="8971" max="8971" width="21.28515625" style="222" customWidth="1"/>
    <col min="8972" max="8972" width="9.140625" style="222" customWidth="1"/>
    <col min="8973" max="9216" width="9.140625" style="222"/>
    <col min="9217" max="9217" width="55.42578125" style="222" customWidth="1"/>
    <col min="9218" max="9218" width="33.7109375" style="222" customWidth="1"/>
    <col min="9219" max="9219" width="42.28515625" style="222" customWidth="1"/>
    <col min="9220" max="9220" width="30.5703125" style="222" customWidth="1"/>
    <col min="9221" max="9221" width="35.42578125" style="222" customWidth="1"/>
    <col min="9222" max="9222" width="30.7109375" style="222" customWidth="1"/>
    <col min="9223" max="9223" width="35.42578125" style="222" customWidth="1"/>
    <col min="9224" max="9225" width="30.28515625" style="222" customWidth="1"/>
    <col min="9226" max="9226" width="30.42578125" style="222" customWidth="1"/>
    <col min="9227" max="9227" width="21.28515625" style="222" customWidth="1"/>
    <col min="9228" max="9228" width="9.140625" style="222" customWidth="1"/>
    <col min="9229" max="9472" width="9.140625" style="222"/>
    <col min="9473" max="9473" width="55.42578125" style="222" customWidth="1"/>
    <col min="9474" max="9474" width="33.7109375" style="222" customWidth="1"/>
    <col min="9475" max="9475" width="42.28515625" style="222" customWidth="1"/>
    <col min="9476" max="9476" width="30.5703125" style="222" customWidth="1"/>
    <col min="9477" max="9477" width="35.42578125" style="222" customWidth="1"/>
    <col min="9478" max="9478" width="30.7109375" style="222" customWidth="1"/>
    <col min="9479" max="9479" width="35.42578125" style="222" customWidth="1"/>
    <col min="9480" max="9481" width="30.28515625" style="222" customWidth="1"/>
    <col min="9482" max="9482" width="30.42578125" style="222" customWidth="1"/>
    <col min="9483" max="9483" width="21.28515625" style="222" customWidth="1"/>
    <col min="9484" max="9484" width="9.140625" style="222" customWidth="1"/>
    <col min="9485" max="9728" width="9.140625" style="222"/>
    <col min="9729" max="9729" width="55.42578125" style="222" customWidth="1"/>
    <col min="9730" max="9730" width="33.7109375" style="222" customWidth="1"/>
    <col min="9731" max="9731" width="42.28515625" style="222" customWidth="1"/>
    <col min="9732" max="9732" width="30.5703125" style="222" customWidth="1"/>
    <col min="9733" max="9733" width="35.42578125" style="222" customWidth="1"/>
    <col min="9734" max="9734" width="30.7109375" style="222" customWidth="1"/>
    <col min="9735" max="9735" width="35.42578125" style="222" customWidth="1"/>
    <col min="9736" max="9737" width="30.28515625" style="222" customWidth="1"/>
    <col min="9738" max="9738" width="30.42578125" style="222" customWidth="1"/>
    <col min="9739" max="9739" width="21.28515625" style="222" customWidth="1"/>
    <col min="9740" max="9740" width="9.140625" style="222" customWidth="1"/>
    <col min="9741" max="9984" width="9.140625" style="222"/>
    <col min="9985" max="9985" width="55.42578125" style="222" customWidth="1"/>
    <col min="9986" max="9986" width="33.7109375" style="222" customWidth="1"/>
    <col min="9987" max="9987" width="42.28515625" style="222" customWidth="1"/>
    <col min="9988" max="9988" width="30.5703125" style="222" customWidth="1"/>
    <col min="9989" max="9989" width="35.42578125" style="222" customWidth="1"/>
    <col min="9990" max="9990" width="30.7109375" style="222" customWidth="1"/>
    <col min="9991" max="9991" width="35.42578125" style="222" customWidth="1"/>
    <col min="9992" max="9993" width="30.28515625" style="222" customWidth="1"/>
    <col min="9994" max="9994" width="30.42578125" style="222" customWidth="1"/>
    <col min="9995" max="9995" width="21.28515625" style="222" customWidth="1"/>
    <col min="9996" max="9996" width="9.140625" style="222" customWidth="1"/>
    <col min="9997" max="10240" width="9.140625" style="222"/>
    <col min="10241" max="10241" width="55.42578125" style="222" customWidth="1"/>
    <col min="10242" max="10242" width="33.7109375" style="222" customWidth="1"/>
    <col min="10243" max="10243" width="42.28515625" style="222" customWidth="1"/>
    <col min="10244" max="10244" width="30.5703125" style="222" customWidth="1"/>
    <col min="10245" max="10245" width="35.42578125" style="222" customWidth="1"/>
    <col min="10246" max="10246" width="30.7109375" style="222" customWidth="1"/>
    <col min="10247" max="10247" width="35.42578125" style="222" customWidth="1"/>
    <col min="10248" max="10249" width="30.28515625" style="222" customWidth="1"/>
    <col min="10250" max="10250" width="30.42578125" style="222" customWidth="1"/>
    <col min="10251" max="10251" width="21.28515625" style="222" customWidth="1"/>
    <col min="10252" max="10252" width="9.140625" style="222" customWidth="1"/>
    <col min="10253" max="10496" width="9.140625" style="222"/>
    <col min="10497" max="10497" width="55.42578125" style="222" customWidth="1"/>
    <col min="10498" max="10498" width="33.7109375" style="222" customWidth="1"/>
    <col min="10499" max="10499" width="42.28515625" style="222" customWidth="1"/>
    <col min="10500" max="10500" width="30.5703125" style="222" customWidth="1"/>
    <col min="10501" max="10501" width="35.42578125" style="222" customWidth="1"/>
    <col min="10502" max="10502" width="30.7109375" style="222" customWidth="1"/>
    <col min="10503" max="10503" width="35.42578125" style="222" customWidth="1"/>
    <col min="10504" max="10505" width="30.28515625" style="222" customWidth="1"/>
    <col min="10506" max="10506" width="30.42578125" style="222" customWidth="1"/>
    <col min="10507" max="10507" width="21.28515625" style="222" customWidth="1"/>
    <col min="10508" max="10508" width="9.140625" style="222" customWidth="1"/>
    <col min="10509" max="10752" width="9.140625" style="222"/>
    <col min="10753" max="10753" width="55.42578125" style="222" customWidth="1"/>
    <col min="10754" max="10754" width="33.7109375" style="222" customWidth="1"/>
    <col min="10755" max="10755" width="42.28515625" style="222" customWidth="1"/>
    <col min="10756" max="10756" width="30.5703125" style="222" customWidth="1"/>
    <col min="10757" max="10757" width="35.42578125" style="222" customWidth="1"/>
    <col min="10758" max="10758" width="30.7109375" style="222" customWidth="1"/>
    <col min="10759" max="10759" width="35.42578125" style="222" customWidth="1"/>
    <col min="10760" max="10761" width="30.28515625" style="222" customWidth="1"/>
    <col min="10762" max="10762" width="30.42578125" style="222" customWidth="1"/>
    <col min="10763" max="10763" width="21.28515625" style="222" customWidth="1"/>
    <col min="10764" max="10764" width="9.140625" style="222" customWidth="1"/>
    <col min="10765" max="11008" width="9.140625" style="222"/>
    <col min="11009" max="11009" width="55.42578125" style="222" customWidth="1"/>
    <col min="11010" max="11010" width="33.7109375" style="222" customWidth="1"/>
    <col min="11011" max="11011" width="42.28515625" style="222" customWidth="1"/>
    <col min="11012" max="11012" width="30.5703125" style="222" customWidth="1"/>
    <col min="11013" max="11013" width="35.42578125" style="222" customWidth="1"/>
    <col min="11014" max="11014" width="30.7109375" style="222" customWidth="1"/>
    <col min="11015" max="11015" width="35.42578125" style="222" customWidth="1"/>
    <col min="11016" max="11017" width="30.28515625" style="222" customWidth="1"/>
    <col min="11018" max="11018" width="30.42578125" style="222" customWidth="1"/>
    <col min="11019" max="11019" width="21.28515625" style="222" customWidth="1"/>
    <col min="11020" max="11020" width="9.140625" style="222" customWidth="1"/>
    <col min="11021" max="11264" width="9.140625" style="222"/>
    <col min="11265" max="11265" width="55.42578125" style="222" customWidth="1"/>
    <col min="11266" max="11266" width="33.7109375" style="222" customWidth="1"/>
    <col min="11267" max="11267" width="42.28515625" style="222" customWidth="1"/>
    <col min="11268" max="11268" width="30.5703125" style="222" customWidth="1"/>
    <col min="11269" max="11269" width="35.42578125" style="222" customWidth="1"/>
    <col min="11270" max="11270" width="30.7109375" style="222" customWidth="1"/>
    <col min="11271" max="11271" width="35.42578125" style="222" customWidth="1"/>
    <col min="11272" max="11273" width="30.28515625" style="222" customWidth="1"/>
    <col min="11274" max="11274" width="30.42578125" style="222" customWidth="1"/>
    <col min="11275" max="11275" width="21.28515625" style="222" customWidth="1"/>
    <col min="11276" max="11276" width="9.140625" style="222" customWidth="1"/>
    <col min="11277" max="11520" width="9.140625" style="222"/>
    <col min="11521" max="11521" width="55.42578125" style="222" customWidth="1"/>
    <col min="11522" max="11522" width="33.7109375" style="222" customWidth="1"/>
    <col min="11523" max="11523" width="42.28515625" style="222" customWidth="1"/>
    <col min="11524" max="11524" width="30.5703125" style="222" customWidth="1"/>
    <col min="11525" max="11525" width="35.42578125" style="222" customWidth="1"/>
    <col min="11526" max="11526" width="30.7109375" style="222" customWidth="1"/>
    <col min="11527" max="11527" width="35.42578125" style="222" customWidth="1"/>
    <col min="11528" max="11529" width="30.28515625" style="222" customWidth="1"/>
    <col min="11530" max="11530" width="30.42578125" style="222" customWidth="1"/>
    <col min="11531" max="11531" width="21.28515625" style="222" customWidth="1"/>
    <col min="11532" max="11532" width="9.140625" style="222" customWidth="1"/>
    <col min="11533" max="11776" width="9.140625" style="222"/>
    <col min="11777" max="11777" width="55.42578125" style="222" customWidth="1"/>
    <col min="11778" max="11778" width="33.7109375" style="222" customWidth="1"/>
    <col min="11779" max="11779" width="42.28515625" style="222" customWidth="1"/>
    <col min="11780" max="11780" width="30.5703125" style="222" customWidth="1"/>
    <col min="11781" max="11781" width="35.42578125" style="222" customWidth="1"/>
    <col min="11782" max="11782" width="30.7109375" style="222" customWidth="1"/>
    <col min="11783" max="11783" width="35.42578125" style="222" customWidth="1"/>
    <col min="11784" max="11785" width="30.28515625" style="222" customWidth="1"/>
    <col min="11786" max="11786" width="30.42578125" style="222" customWidth="1"/>
    <col min="11787" max="11787" width="21.28515625" style="222" customWidth="1"/>
    <col min="11788" max="11788" width="9.140625" style="222" customWidth="1"/>
    <col min="11789" max="12032" width="9.140625" style="222"/>
    <col min="12033" max="12033" width="55.42578125" style="222" customWidth="1"/>
    <col min="12034" max="12034" width="33.7109375" style="222" customWidth="1"/>
    <col min="12035" max="12035" width="42.28515625" style="222" customWidth="1"/>
    <col min="12036" max="12036" width="30.5703125" style="222" customWidth="1"/>
    <col min="12037" max="12037" width="35.42578125" style="222" customWidth="1"/>
    <col min="12038" max="12038" width="30.7109375" style="222" customWidth="1"/>
    <col min="12039" max="12039" width="35.42578125" style="222" customWidth="1"/>
    <col min="12040" max="12041" width="30.28515625" style="222" customWidth="1"/>
    <col min="12042" max="12042" width="30.42578125" style="222" customWidth="1"/>
    <col min="12043" max="12043" width="21.28515625" style="222" customWidth="1"/>
    <col min="12044" max="12044" width="9.140625" style="222" customWidth="1"/>
    <col min="12045" max="12288" width="9.140625" style="222"/>
    <col min="12289" max="12289" width="55.42578125" style="222" customWidth="1"/>
    <col min="12290" max="12290" width="33.7109375" style="222" customWidth="1"/>
    <col min="12291" max="12291" width="42.28515625" style="222" customWidth="1"/>
    <col min="12292" max="12292" width="30.5703125" style="222" customWidth="1"/>
    <col min="12293" max="12293" width="35.42578125" style="222" customWidth="1"/>
    <col min="12294" max="12294" width="30.7109375" style="222" customWidth="1"/>
    <col min="12295" max="12295" width="35.42578125" style="222" customWidth="1"/>
    <col min="12296" max="12297" width="30.28515625" style="222" customWidth="1"/>
    <col min="12298" max="12298" width="30.42578125" style="222" customWidth="1"/>
    <col min="12299" max="12299" width="21.28515625" style="222" customWidth="1"/>
    <col min="12300" max="12300" width="9.140625" style="222" customWidth="1"/>
    <col min="12301" max="12544" width="9.140625" style="222"/>
    <col min="12545" max="12545" width="55.42578125" style="222" customWidth="1"/>
    <col min="12546" max="12546" width="33.7109375" style="222" customWidth="1"/>
    <col min="12547" max="12547" width="42.28515625" style="222" customWidth="1"/>
    <col min="12548" max="12548" width="30.5703125" style="222" customWidth="1"/>
    <col min="12549" max="12549" width="35.42578125" style="222" customWidth="1"/>
    <col min="12550" max="12550" width="30.7109375" style="222" customWidth="1"/>
    <col min="12551" max="12551" width="35.42578125" style="222" customWidth="1"/>
    <col min="12552" max="12553" width="30.28515625" style="222" customWidth="1"/>
    <col min="12554" max="12554" width="30.42578125" style="222" customWidth="1"/>
    <col min="12555" max="12555" width="21.28515625" style="222" customWidth="1"/>
    <col min="12556" max="12556" width="9.140625" style="222" customWidth="1"/>
    <col min="12557" max="12800" width="9.140625" style="222"/>
    <col min="12801" max="12801" width="55.42578125" style="222" customWidth="1"/>
    <col min="12802" max="12802" width="33.7109375" style="222" customWidth="1"/>
    <col min="12803" max="12803" width="42.28515625" style="222" customWidth="1"/>
    <col min="12804" max="12804" width="30.5703125" style="222" customWidth="1"/>
    <col min="12805" max="12805" width="35.42578125" style="222" customWidth="1"/>
    <col min="12806" max="12806" width="30.7109375" style="222" customWidth="1"/>
    <col min="12807" max="12807" width="35.42578125" style="222" customWidth="1"/>
    <col min="12808" max="12809" width="30.28515625" style="222" customWidth="1"/>
    <col min="12810" max="12810" width="30.42578125" style="222" customWidth="1"/>
    <col min="12811" max="12811" width="21.28515625" style="222" customWidth="1"/>
    <col min="12812" max="12812" width="9.140625" style="222" customWidth="1"/>
    <col min="12813" max="13056" width="9.140625" style="222"/>
    <col min="13057" max="13057" width="55.42578125" style="222" customWidth="1"/>
    <col min="13058" max="13058" width="33.7109375" style="222" customWidth="1"/>
    <col min="13059" max="13059" width="42.28515625" style="222" customWidth="1"/>
    <col min="13060" max="13060" width="30.5703125" style="222" customWidth="1"/>
    <col min="13061" max="13061" width="35.42578125" style="222" customWidth="1"/>
    <col min="13062" max="13062" width="30.7109375" style="222" customWidth="1"/>
    <col min="13063" max="13063" width="35.42578125" style="222" customWidth="1"/>
    <col min="13064" max="13065" width="30.28515625" style="222" customWidth="1"/>
    <col min="13066" max="13066" width="30.42578125" style="222" customWidth="1"/>
    <col min="13067" max="13067" width="21.28515625" style="222" customWidth="1"/>
    <col min="13068" max="13068" width="9.140625" style="222" customWidth="1"/>
    <col min="13069" max="13312" width="9.140625" style="222"/>
    <col min="13313" max="13313" width="55.42578125" style="222" customWidth="1"/>
    <col min="13314" max="13314" width="33.7109375" style="222" customWidth="1"/>
    <col min="13315" max="13315" width="42.28515625" style="222" customWidth="1"/>
    <col min="13316" max="13316" width="30.5703125" style="222" customWidth="1"/>
    <col min="13317" max="13317" width="35.42578125" style="222" customWidth="1"/>
    <col min="13318" max="13318" width="30.7109375" style="222" customWidth="1"/>
    <col min="13319" max="13319" width="35.42578125" style="222" customWidth="1"/>
    <col min="13320" max="13321" width="30.28515625" style="222" customWidth="1"/>
    <col min="13322" max="13322" width="30.42578125" style="222" customWidth="1"/>
    <col min="13323" max="13323" width="21.28515625" style="222" customWidth="1"/>
    <col min="13324" max="13324" width="9.140625" style="222" customWidth="1"/>
    <col min="13325" max="13568" width="9.140625" style="222"/>
    <col min="13569" max="13569" width="55.42578125" style="222" customWidth="1"/>
    <col min="13570" max="13570" width="33.7109375" style="222" customWidth="1"/>
    <col min="13571" max="13571" width="42.28515625" style="222" customWidth="1"/>
    <col min="13572" max="13572" width="30.5703125" style="222" customWidth="1"/>
    <col min="13573" max="13573" width="35.42578125" style="222" customWidth="1"/>
    <col min="13574" max="13574" width="30.7109375" style="222" customWidth="1"/>
    <col min="13575" max="13575" width="35.42578125" style="222" customWidth="1"/>
    <col min="13576" max="13577" width="30.28515625" style="222" customWidth="1"/>
    <col min="13578" max="13578" width="30.42578125" style="222" customWidth="1"/>
    <col min="13579" max="13579" width="21.28515625" style="222" customWidth="1"/>
    <col min="13580" max="13580" width="9.140625" style="222" customWidth="1"/>
    <col min="13581" max="13824" width="9.140625" style="222"/>
    <col min="13825" max="13825" width="55.42578125" style="222" customWidth="1"/>
    <col min="13826" max="13826" width="33.7109375" style="222" customWidth="1"/>
    <col min="13827" max="13827" width="42.28515625" style="222" customWidth="1"/>
    <col min="13828" max="13828" width="30.5703125" style="222" customWidth="1"/>
    <col min="13829" max="13829" width="35.42578125" style="222" customWidth="1"/>
    <col min="13830" max="13830" width="30.7109375" style="222" customWidth="1"/>
    <col min="13831" max="13831" width="35.42578125" style="222" customWidth="1"/>
    <col min="13832" max="13833" width="30.28515625" style="222" customWidth="1"/>
    <col min="13834" max="13834" width="30.42578125" style="222" customWidth="1"/>
    <col min="13835" max="13835" width="21.28515625" style="222" customWidth="1"/>
    <col min="13836" max="13836" width="9.140625" style="222" customWidth="1"/>
    <col min="13837" max="14080" width="9.140625" style="222"/>
    <col min="14081" max="14081" width="55.42578125" style="222" customWidth="1"/>
    <col min="14082" max="14082" width="33.7109375" style="222" customWidth="1"/>
    <col min="14083" max="14083" width="42.28515625" style="222" customWidth="1"/>
    <col min="14084" max="14084" width="30.5703125" style="222" customWidth="1"/>
    <col min="14085" max="14085" width="35.42578125" style="222" customWidth="1"/>
    <col min="14086" max="14086" width="30.7109375" style="222" customWidth="1"/>
    <col min="14087" max="14087" width="35.42578125" style="222" customWidth="1"/>
    <col min="14088" max="14089" width="30.28515625" style="222" customWidth="1"/>
    <col min="14090" max="14090" width="30.42578125" style="222" customWidth="1"/>
    <col min="14091" max="14091" width="21.28515625" style="222" customWidth="1"/>
    <col min="14092" max="14092" width="9.140625" style="222" customWidth="1"/>
    <col min="14093" max="14336" width="9.140625" style="222"/>
    <col min="14337" max="14337" width="55.42578125" style="222" customWidth="1"/>
    <col min="14338" max="14338" width="33.7109375" style="222" customWidth="1"/>
    <col min="14339" max="14339" width="42.28515625" style="222" customWidth="1"/>
    <col min="14340" max="14340" width="30.5703125" style="222" customWidth="1"/>
    <col min="14341" max="14341" width="35.42578125" style="222" customWidth="1"/>
    <col min="14342" max="14342" width="30.7109375" style="222" customWidth="1"/>
    <col min="14343" max="14343" width="35.42578125" style="222" customWidth="1"/>
    <col min="14344" max="14345" width="30.28515625" style="222" customWidth="1"/>
    <col min="14346" max="14346" width="30.42578125" style="222" customWidth="1"/>
    <col min="14347" max="14347" width="21.28515625" style="222" customWidth="1"/>
    <col min="14348" max="14348" width="9.140625" style="222" customWidth="1"/>
    <col min="14349" max="14592" width="9.140625" style="222"/>
    <col min="14593" max="14593" width="55.42578125" style="222" customWidth="1"/>
    <col min="14594" max="14594" width="33.7109375" style="222" customWidth="1"/>
    <col min="14595" max="14595" width="42.28515625" style="222" customWidth="1"/>
    <col min="14596" max="14596" width="30.5703125" style="222" customWidth="1"/>
    <col min="14597" max="14597" width="35.42578125" style="222" customWidth="1"/>
    <col min="14598" max="14598" width="30.7109375" style="222" customWidth="1"/>
    <col min="14599" max="14599" width="35.42578125" style="222" customWidth="1"/>
    <col min="14600" max="14601" width="30.28515625" style="222" customWidth="1"/>
    <col min="14602" max="14602" width="30.42578125" style="222" customWidth="1"/>
    <col min="14603" max="14603" width="21.28515625" style="222" customWidth="1"/>
    <col min="14604" max="14604" width="9.140625" style="222" customWidth="1"/>
    <col min="14605" max="14848" width="9.140625" style="222"/>
    <col min="14849" max="14849" width="55.42578125" style="222" customWidth="1"/>
    <col min="14850" max="14850" width="33.7109375" style="222" customWidth="1"/>
    <col min="14851" max="14851" width="42.28515625" style="222" customWidth="1"/>
    <col min="14852" max="14852" width="30.5703125" style="222" customWidth="1"/>
    <col min="14853" max="14853" width="35.42578125" style="222" customWidth="1"/>
    <col min="14854" max="14854" width="30.7109375" style="222" customWidth="1"/>
    <col min="14855" max="14855" width="35.42578125" style="222" customWidth="1"/>
    <col min="14856" max="14857" width="30.28515625" style="222" customWidth="1"/>
    <col min="14858" max="14858" width="30.42578125" style="222" customWidth="1"/>
    <col min="14859" max="14859" width="21.28515625" style="222" customWidth="1"/>
    <col min="14860" max="14860" width="9.140625" style="222" customWidth="1"/>
    <col min="14861" max="15104" width="9.140625" style="222"/>
    <col min="15105" max="15105" width="55.42578125" style="222" customWidth="1"/>
    <col min="15106" max="15106" width="33.7109375" style="222" customWidth="1"/>
    <col min="15107" max="15107" width="42.28515625" style="222" customWidth="1"/>
    <col min="15108" max="15108" width="30.5703125" style="222" customWidth="1"/>
    <col min="15109" max="15109" width="35.42578125" style="222" customWidth="1"/>
    <col min="15110" max="15110" width="30.7109375" style="222" customWidth="1"/>
    <col min="15111" max="15111" width="35.42578125" style="222" customWidth="1"/>
    <col min="15112" max="15113" width="30.28515625" style="222" customWidth="1"/>
    <col min="15114" max="15114" width="30.42578125" style="222" customWidth="1"/>
    <col min="15115" max="15115" width="21.28515625" style="222" customWidth="1"/>
    <col min="15116" max="15116" width="9.140625" style="222" customWidth="1"/>
    <col min="15117" max="15360" width="9.140625" style="222"/>
    <col min="15361" max="15361" width="55.42578125" style="222" customWidth="1"/>
    <col min="15362" max="15362" width="33.7109375" style="222" customWidth="1"/>
    <col min="15363" max="15363" width="42.28515625" style="222" customWidth="1"/>
    <col min="15364" max="15364" width="30.5703125" style="222" customWidth="1"/>
    <col min="15365" max="15365" width="35.42578125" style="222" customWidth="1"/>
    <col min="15366" max="15366" width="30.7109375" style="222" customWidth="1"/>
    <col min="15367" max="15367" width="35.42578125" style="222" customWidth="1"/>
    <col min="15368" max="15369" width="30.28515625" style="222" customWidth="1"/>
    <col min="15370" max="15370" width="30.42578125" style="222" customWidth="1"/>
    <col min="15371" max="15371" width="21.28515625" style="222" customWidth="1"/>
    <col min="15372" max="15372" width="9.140625" style="222" customWidth="1"/>
    <col min="15373" max="15616" width="9.140625" style="222"/>
    <col min="15617" max="15617" width="55.42578125" style="222" customWidth="1"/>
    <col min="15618" max="15618" width="33.7109375" style="222" customWidth="1"/>
    <col min="15619" max="15619" width="42.28515625" style="222" customWidth="1"/>
    <col min="15620" max="15620" width="30.5703125" style="222" customWidth="1"/>
    <col min="15621" max="15621" width="35.42578125" style="222" customWidth="1"/>
    <col min="15622" max="15622" width="30.7109375" style="222" customWidth="1"/>
    <col min="15623" max="15623" width="35.42578125" style="222" customWidth="1"/>
    <col min="15624" max="15625" width="30.28515625" style="222" customWidth="1"/>
    <col min="15626" max="15626" width="30.42578125" style="222" customWidth="1"/>
    <col min="15627" max="15627" width="21.28515625" style="222" customWidth="1"/>
    <col min="15628" max="15628" width="9.140625" style="222" customWidth="1"/>
    <col min="15629" max="15872" width="9.140625" style="222"/>
    <col min="15873" max="15873" width="55.42578125" style="222" customWidth="1"/>
    <col min="15874" max="15874" width="33.7109375" style="222" customWidth="1"/>
    <col min="15875" max="15875" width="42.28515625" style="222" customWidth="1"/>
    <col min="15876" max="15876" width="30.5703125" style="222" customWidth="1"/>
    <col min="15877" max="15877" width="35.42578125" style="222" customWidth="1"/>
    <col min="15878" max="15878" width="30.7109375" style="222" customWidth="1"/>
    <col min="15879" max="15879" width="35.42578125" style="222" customWidth="1"/>
    <col min="15880" max="15881" width="30.28515625" style="222" customWidth="1"/>
    <col min="15882" max="15882" width="30.42578125" style="222" customWidth="1"/>
    <col min="15883" max="15883" width="21.28515625" style="222" customWidth="1"/>
    <col min="15884" max="15884" width="9.140625" style="222" customWidth="1"/>
    <col min="15885" max="16128" width="9.140625" style="222"/>
    <col min="16129" max="16129" width="55.42578125" style="222" customWidth="1"/>
    <col min="16130" max="16130" width="33.7109375" style="222" customWidth="1"/>
    <col min="16131" max="16131" width="42.28515625" style="222" customWidth="1"/>
    <col min="16132" max="16132" width="30.5703125" style="222" customWidth="1"/>
    <col min="16133" max="16133" width="35.42578125" style="222" customWidth="1"/>
    <col min="16134" max="16134" width="30.7109375" style="222" customWidth="1"/>
    <col min="16135" max="16135" width="35.42578125" style="222" customWidth="1"/>
    <col min="16136" max="16137" width="30.28515625" style="222" customWidth="1"/>
    <col min="16138" max="16138" width="30.42578125" style="222" customWidth="1"/>
    <col min="16139" max="16139" width="21.28515625" style="222" customWidth="1"/>
    <col min="16140" max="16140" width="9.140625" style="222" customWidth="1"/>
    <col min="16141" max="16384" width="9.140625" style="222"/>
  </cols>
  <sheetData>
    <row r="1" spans="1:8" x14ac:dyDescent="0.25">
      <c r="A1" s="396" t="s">
        <v>31</v>
      </c>
      <c r="B1" s="396"/>
      <c r="C1" s="396"/>
      <c r="D1" s="396"/>
      <c r="E1" s="396"/>
      <c r="F1" s="396"/>
      <c r="G1" s="396"/>
      <c r="H1" s="396"/>
    </row>
    <row r="2" spans="1:8" x14ac:dyDescent="0.25">
      <c r="A2" s="396"/>
      <c r="B2" s="396"/>
      <c r="C2" s="396"/>
      <c r="D2" s="396"/>
      <c r="E2" s="396"/>
      <c r="F2" s="396"/>
      <c r="G2" s="396"/>
      <c r="H2" s="396"/>
    </row>
    <row r="3" spans="1:8" x14ac:dyDescent="0.25">
      <c r="A3" s="396"/>
      <c r="B3" s="396"/>
      <c r="C3" s="396"/>
      <c r="D3" s="396"/>
      <c r="E3" s="396"/>
      <c r="F3" s="396"/>
      <c r="G3" s="396"/>
      <c r="H3" s="396"/>
    </row>
    <row r="4" spans="1:8" x14ac:dyDescent="0.25">
      <c r="A4" s="396"/>
      <c r="B4" s="396"/>
      <c r="C4" s="396"/>
      <c r="D4" s="396"/>
      <c r="E4" s="396"/>
      <c r="F4" s="396"/>
      <c r="G4" s="396"/>
      <c r="H4" s="396"/>
    </row>
    <row r="5" spans="1:8" x14ac:dyDescent="0.25">
      <c r="A5" s="396"/>
      <c r="B5" s="396"/>
      <c r="C5" s="396"/>
      <c r="D5" s="396"/>
      <c r="E5" s="396"/>
      <c r="F5" s="396"/>
      <c r="G5" s="396"/>
      <c r="H5" s="396"/>
    </row>
    <row r="6" spans="1:8" x14ac:dyDescent="0.25">
      <c r="A6" s="396"/>
      <c r="B6" s="396"/>
      <c r="C6" s="396"/>
      <c r="D6" s="396"/>
      <c r="E6" s="396"/>
      <c r="F6" s="396"/>
      <c r="G6" s="396"/>
      <c r="H6" s="396"/>
    </row>
    <row r="7" spans="1:8" x14ac:dyDescent="0.25">
      <c r="A7" s="396"/>
      <c r="B7" s="396"/>
      <c r="C7" s="396"/>
      <c r="D7" s="396"/>
      <c r="E7" s="396"/>
      <c r="F7" s="396"/>
      <c r="G7" s="396"/>
      <c r="H7" s="396"/>
    </row>
    <row r="8" spans="1:8" x14ac:dyDescent="0.25">
      <c r="A8" s="397" t="s">
        <v>32</v>
      </c>
      <c r="B8" s="397"/>
      <c r="C8" s="397"/>
      <c r="D8" s="397"/>
      <c r="E8" s="397"/>
      <c r="F8" s="397"/>
      <c r="G8" s="397"/>
      <c r="H8" s="397"/>
    </row>
    <row r="9" spans="1:8" x14ac:dyDescent="0.25">
      <c r="A9" s="397"/>
      <c r="B9" s="397"/>
      <c r="C9" s="397"/>
      <c r="D9" s="397"/>
      <c r="E9" s="397"/>
      <c r="F9" s="397"/>
      <c r="G9" s="397"/>
      <c r="H9" s="397"/>
    </row>
    <row r="10" spans="1:8" x14ac:dyDescent="0.25">
      <c r="A10" s="397"/>
      <c r="B10" s="397"/>
      <c r="C10" s="397"/>
      <c r="D10" s="397"/>
      <c r="E10" s="397"/>
      <c r="F10" s="397"/>
      <c r="G10" s="397"/>
      <c r="H10" s="397"/>
    </row>
    <row r="11" spans="1:8" x14ac:dyDescent="0.25">
      <c r="A11" s="397"/>
      <c r="B11" s="397"/>
      <c r="C11" s="397"/>
      <c r="D11" s="397"/>
      <c r="E11" s="397"/>
      <c r="F11" s="397"/>
      <c r="G11" s="397"/>
      <c r="H11" s="397"/>
    </row>
    <row r="12" spans="1:8" x14ac:dyDescent="0.25">
      <c r="A12" s="397"/>
      <c r="B12" s="397"/>
      <c r="C12" s="397"/>
      <c r="D12" s="397"/>
      <c r="E12" s="397"/>
      <c r="F12" s="397"/>
      <c r="G12" s="397"/>
      <c r="H12" s="397"/>
    </row>
    <row r="13" spans="1:8" x14ac:dyDescent="0.25">
      <c r="A13" s="397"/>
      <c r="B13" s="397"/>
      <c r="C13" s="397"/>
      <c r="D13" s="397"/>
      <c r="E13" s="397"/>
      <c r="F13" s="397"/>
      <c r="G13" s="397"/>
      <c r="H13" s="397"/>
    </row>
    <row r="14" spans="1:8" x14ac:dyDescent="0.25">
      <c r="A14" s="397"/>
      <c r="B14" s="397"/>
      <c r="C14" s="397"/>
      <c r="D14" s="397"/>
      <c r="E14" s="397"/>
      <c r="F14" s="397"/>
      <c r="G14" s="397"/>
      <c r="H14" s="397"/>
    </row>
    <row r="15" spans="1:8" ht="19.5" customHeight="1" thickBot="1" x14ac:dyDescent="0.3"/>
    <row r="16" spans="1:8" ht="19.5" customHeight="1" thickBot="1" x14ac:dyDescent="0.35">
      <c r="A16" s="398" t="s">
        <v>33</v>
      </c>
      <c r="B16" s="399"/>
      <c r="C16" s="399"/>
      <c r="D16" s="399"/>
      <c r="E16" s="399"/>
      <c r="F16" s="399"/>
      <c r="G16" s="399"/>
      <c r="H16" s="400"/>
    </row>
    <row r="17" spans="1:14" ht="20.25" customHeight="1" x14ac:dyDescent="0.25">
      <c r="A17" s="401" t="s">
        <v>34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223" t="s">
        <v>35</v>
      </c>
      <c r="B18" s="386" t="s">
        <v>97</v>
      </c>
      <c r="C18" s="386"/>
    </row>
    <row r="19" spans="1:14" ht="26.25" customHeight="1" x14ac:dyDescent="0.4">
      <c r="A19" s="223" t="s">
        <v>36</v>
      </c>
      <c r="B19" s="224" t="s">
        <v>98</v>
      </c>
      <c r="C19" s="225">
        <v>25</v>
      </c>
    </row>
    <row r="20" spans="1:14" ht="26.25" customHeight="1" x14ac:dyDescent="0.4">
      <c r="A20" s="223" t="s">
        <v>37</v>
      </c>
      <c r="B20" s="224" t="s">
        <v>99</v>
      </c>
      <c r="C20" s="226"/>
    </row>
    <row r="21" spans="1:14" ht="26.25" customHeight="1" x14ac:dyDescent="0.4">
      <c r="A21" s="223" t="s">
        <v>38</v>
      </c>
      <c r="B21" s="387" t="s">
        <v>100</v>
      </c>
      <c r="C21" s="387"/>
      <c r="D21" s="387"/>
      <c r="E21" s="387"/>
      <c r="F21" s="387"/>
      <c r="G21" s="387"/>
      <c r="H21" s="387"/>
      <c r="I21" s="387"/>
    </row>
    <row r="22" spans="1:14" ht="26.25" customHeight="1" x14ac:dyDescent="0.4">
      <c r="A22" s="223" t="s">
        <v>39</v>
      </c>
      <c r="B22" s="227" t="s">
        <v>101</v>
      </c>
      <c r="C22" s="226"/>
      <c r="D22" s="226"/>
      <c r="E22" s="226"/>
      <c r="F22" s="226"/>
      <c r="G22" s="226"/>
      <c r="H22" s="226"/>
      <c r="I22" s="226"/>
    </row>
    <row r="23" spans="1:14" ht="26.25" customHeight="1" x14ac:dyDescent="0.4">
      <c r="A23" s="223" t="s">
        <v>40</v>
      </c>
      <c r="B23" s="227"/>
      <c r="C23" s="226"/>
      <c r="D23" s="226"/>
      <c r="E23" s="226"/>
      <c r="F23" s="226"/>
      <c r="G23" s="226"/>
      <c r="H23" s="226"/>
      <c r="I23" s="226"/>
    </row>
    <row r="24" spans="1:14" ht="18.75" x14ac:dyDescent="0.3">
      <c r="A24" s="223"/>
      <c r="B24" s="228"/>
    </row>
    <row r="25" spans="1:14" ht="18.75" x14ac:dyDescent="0.3">
      <c r="A25" s="229" t="s">
        <v>1</v>
      </c>
      <c r="B25" s="228"/>
    </row>
    <row r="26" spans="1:14" ht="26.25" customHeight="1" x14ac:dyDescent="0.4">
      <c r="A26" s="230" t="s">
        <v>4</v>
      </c>
      <c r="B26" s="386" t="s">
        <v>122</v>
      </c>
      <c r="C26" s="386"/>
    </row>
    <row r="27" spans="1:14" ht="26.25" customHeight="1" x14ac:dyDescent="0.4">
      <c r="A27" s="231" t="s">
        <v>41</v>
      </c>
      <c r="B27" s="387" t="s">
        <v>123</v>
      </c>
      <c r="C27" s="387"/>
    </row>
    <row r="28" spans="1:14" ht="27" customHeight="1" thickBot="1" x14ac:dyDescent="0.45">
      <c r="A28" s="231" t="s">
        <v>6</v>
      </c>
      <c r="B28" s="232">
        <v>99.02</v>
      </c>
    </row>
    <row r="29" spans="1:14" s="235" customFormat="1" ht="27" customHeight="1" thickBot="1" x14ac:dyDescent="0.45">
      <c r="A29" s="231" t="s">
        <v>42</v>
      </c>
      <c r="B29" s="233">
        <v>0</v>
      </c>
      <c r="C29" s="388" t="s">
        <v>85</v>
      </c>
      <c r="D29" s="389"/>
      <c r="E29" s="389"/>
      <c r="F29" s="389"/>
      <c r="G29" s="389"/>
      <c r="H29" s="390"/>
      <c r="I29" s="234"/>
      <c r="J29" s="234"/>
      <c r="K29" s="234"/>
      <c r="L29" s="234"/>
    </row>
    <row r="30" spans="1:14" s="235" customFormat="1" ht="19.5" customHeight="1" thickBot="1" x14ac:dyDescent="0.35">
      <c r="A30" s="231" t="s">
        <v>43</v>
      </c>
      <c r="B30" s="236">
        <f>B28-B29</f>
        <v>99.02</v>
      </c>
      <c r="C30" s="237"/>
      <c r="D30" s="237"/>
      <c r="E30" s="237"/>
      <c r="F30" s="237"/>
      <c r="G30" s="237"/>
      <c r="H30" s="238"/>
      <c r="I30" s="234"/>
      <c r="J30" s="234"/>
      <c r="K30" s="234"/>
      <c r="L30" s="234"/>
    </row>
    <row r="31" spans="1:14" s="235" customFormat="1" ht="27" customHeight="1" thickBot="1" x14ac:dyDescent="0.45">
      <c r="A31" s="231" t="s">
        <v>44</v>
      </c>
      <c r="B31" s="239">
        <v>1</v>
      </c>
      <c r="C31" s="391" t="s">
        <v>45</v>
      </c>
      <c r="D31" s="392"/>
      <c r="E31" s="392"/>
      <c r="F31" s="392"/>
      <c r="G31" s="392"/>
      <c r="H31" s="393"/>
      <c r="I31" s="234"/>
      <c r="J31" s="234"/>
      <c r="K31" s="234"/>
      <c r="L31" s="234"/>
    </row>
    <row r="32" spans="1:14" s="235" customFormat="1" ht="27" customHeight="1" thickBot="1" x14ac:dyDescent="0.45">
      <c r="A32" s="231" t="s">
        <v>46</v>
      </c>
      <c r="B32" s="239">
        <v>1</v>
      </c>
      <c r="C32" s="391" t="s">
        <v>47</v>
      </c>
      <c r="D32" s="392"/>
      <c r="E32" s="392"/>
      <c r="F32" s="392"/>
      <c r="G32" s="392"/>
      <c r="H32" s="393"/>
      <c r="I32" s="234"/>
      <c r="J32" s="234"/>
      <c r="K32" s="234"/>
      <c r="L32" s="240"/>
      <c r="M32" s="240"/>
      <c r="N32" s="241"/>
    </row>
    <row r="33" spans="1:14" s="235" customFormat="1" ht="17.25" customHeight="1" x14ac:dyDescent="0.3">
      <c r="A33" s="231"/>
      <c r="B33" s="242"/>
      <c r="C33" s="243"/>
      <c r="D33" s="243"/>
      <c r="E33" s="243"/>
      <c r="F33" s="243"/>
      <c r="G33" s="243"/>
      <c r="H33" s="243"/>
      <c r="I33" s="234"/>
      <c r="J33" s="234"/>
      <c r="K33" s="234"/>
      <c r="L33" s="240"/>
      <c r="M33" s="240"/>
      <c r="N33" s="241"/>
    </row>
    <row r="34" spans="1:14" s="235" customFormat="1" ht="18.75" x14ac:dyDescent="0.3">
      <c r="A34" s="231" t="s">
        <v>48</v>
      </c>
      <c r="B34" s="244">
        <f>B31/B32</f>
        <v>1</v>
      </c>
      <c r="C34" s="245" t="s">
        <v>49</v>
      </c>
      <c r="D34" s="245"/>
      <c r="E34" s="245"/>
      <c r="F34" s="245"/>
      <c r="G34" s="245"/>
      <c r="H34" s="245"/>
      <c r="I34" s="234"/>
      <c r="J34" s="234"/>
      <c r="K34" s="234"/>
      <c r="L34" s="240"/>
      <c r="M34" s="240"/>
      <c r="N34" s="241"/>
    </row>
    <row r="35" spans="1:14" s="235" customFormat="1" ht="19.5" customHeight="1" thickBot="1" x14ac:dyDescent="0.35">
      <c r="A35" s="231"/>
      <c r="B35" s="236"/>
      <c r="H35" s="245"/>
      <c r="I35" s="234"/>
      <c r="J35" s="234"/>
      <c r="K35" s="234"/>
      <c r="L35" s="240"/>
      <c r="M35" s="240"/>
      <c r="N35" s="241"/>
    </row>
    <row r="36" spans="1:14" s="235" customFormat="1" ht="27" customHeight="1" thickBot="1" x14ac:dyDescent="0.45">
      <c r="A36" s="246" t="s">
        <v>50</v>
      </c>
      <c r="B36" s="247">
        <v>100</v>
      </c>
      <c r="C36" s="245"/>
      <c r="D36" s="394" t="s">
        <v>51</v>
      </c>
      <c r="E36" s="395"/>
      <c r="F36" s="248" t="s">
        <v>52</v>
      </c>
      <c r="G36" s="249"/>
      <c r="J36" s="234"/>
      <c r="K36" s="234"/>
      <c r="L36" s="240"/>
      <c r="M36" s="240"/>
      <c r="N36" s="241"/>
    </row>
    <row r="37" spans="1:14" s="235" customFormat="1" ht="26.25" customHeight="1" x14ac:dyDescent="0.4">
      <c r="A37" s="250" t="s">
        <v>104</v>
      </c>
      <c r="B37" s="251">
        <v>1</v>
      </c>
      <c r="C37" s="252" t="s">
        <v>86</v>
      </c>
      <c r="D37" s="253" t="s">
        <v>54</v>
      </c>
      <c r="E37" s="254" t="s">
        <v>55</v>
      </c>
      <c r="F37" s="253" t="s">
        <v>54</v>
      </c>
      <c r="G37" s="255" t="s">
        <v>55</v>
      </c>
      <c r="J37" s="234"/>
      <c r="K37" s="234"/>
      <c r="L37" s="240"/>
      <c r="M37" s="240"/>
      <c r="N37" s="241"/>
    </row>
    <row r="38" spans="1:14" s="235" customFormat="1" ht="26.25" customHeight="1" x14ac:dyDescent="0.4">
      <c r="A38" s="250" t="s">
        <v>105</v>
      </c>
      <c r="B38" s="251">
        <v>1</v>
      </c>
      <c r="C38" s="256">
        <v>1</v>
      </c>
      <c r="D38" s="257">
        <v>37320716</v>
      </c>
      <c r="E38" s="258">
        <f>IF(ISBLANK(D38),"-",$D$48/$D$45*D38)</f>
        <v>37666537.186223872</v>
      </c>
      <c r="F38" s="257">
        <v>41080094</v>
      </c>
      <c r="G38" s="259">
        <f>IF(ISBLANK(F38),"-",$D$48/$F$45*F38)</f>
        <v>37995799.244733483</v>
      </c>
      <c r="J38" s="234"/>
      <c r="K38" s="234"/>
      <c r="L38" s="240"/>
      <c r="M38" s="240"/>
      <c r="N38" s="241"/>
    </row>
    <row r="39" spans="1:14" s="235" customFormat="1" ht="26.25" customHeight="1" x14ac:dyDescent="0.4">
      <c r="A39" s="250" t="s">
        <v>106</v>
      </c>
      <c r="B39" s="251">
        <v>1</v>
      </c>
      <c r="C39" s="260">
        <v>2</v>
      </c>
      <c r="D39" s="261">
        <v>37958049</v>
      </c>
      <c r="E39" s="262">
        <f>IF(ISBLANK(D39),"-",$D$48/$D$45*D39)</f>
        <v>38309775.840715587</v>
      </c>
      <c r="F39" s="261">
        <v>41557165</v>
      </c>
      <c r="G39" s="263">
        <f>IF(ISBLANK(F39),"-",$D$48/$F$45*F39)</f>
        <v>38437051.738982506</v>
      </c>
      <c r="J39" s="234"/>
      <c r="K39" s="234"/>
      <c r="L39" s="240"/>
      <c r="M39" s="240"/>
      <c r="N39" s="241"/>
    </row>
    <row r="40" spans="1:14" ht="26.25" customHeight="1" x14ac:dyDescent="0.4">
      <c r="A40" s="250" t="s">
        <v>107</v>
      </c>
      <c r="B40" s="251">
        <v>1</v>
      </c>
      <c r="C40" s="260">
        <v>3</v>
      </c>
      <c r="D40" s="261">
        <v>37584127</v>
      </c>
      <c r="E40" s="262">
        <f>IF(ISBLANK(D40),"-",$D$48/$D$45*D40)</f>
        <v>37932389.005003564</v>
      </c>
      <c r="F40" s="261">
        <v>42608630</v>
      </c>
      <c r="G40" s="263">
        <f>IF(ISBLANK(F40),"-",$D$48/$F$45*F40)</f>
        <v>39409572.71356605</v>
      </c>
      <c r="L40" s="240"/>
      <c r="M40" s="240"/>
      <c r="N40" s="245"/>
    </row>
    <row r="41" spans="1:14" ht="26.25" customHeight="1" x14ac:dyDescent="0.4">
      <c r="A41" s="250" t="s">
        <v>108</v>
      </c>
      <c r="B41" s="251">
        <v>1</v>
      </c>
      <c r="C41" s="264">
        <v>4</v>
      </c>
      <c r="D41" s="265"/>
      <c r="E41" s="266" t="str">
        <f>IF(ISBLANK(D41),"-",$D$48/$D$45*D41)</f>
        <v>-</v>
      </c>
      <c r="F41" s="265"/>
      <c r="G41" s="267" t="str">
        <f>IF(ISBLANK(F41),"-",$D$48/$F$45*F41)</f>
        <v>-</v>
      </c>
      <c r="L41" s="240"/>
      <c r="M41" s="240"/>
      <c r="N41" s="245"/>
    </row>
    <row r="42" spans="1:14" ht="27" customHeight="1" thickBot="1" x14ac:dyDescent="0.45">
      <c r="A42" s="250" t="s">
        <v>109</v>
      </c>
      <c r="B42" s="251">
        <v>1</v>
      </c>
      <c r="C42" s="268" t="s">
        <v>56</v>
      </c>
      <c r="D42" s="269">
        <f>AVERAGE(D38:D41)</f>
        <v>37620964</v>
      </c>
      <c r="E42" s="270">
        <f>AVERAGE(E38:E41)</f>
        <v>37969567.343981005</v>
      </c>
      <c r="F42" s="271">
        <f>AVERAGE(F38:F41)</f>
        <v>41748629.666666664</v>
      </c>
      <c r="G42" s="272">
        <f>AVERAGE(G38:G41)</f>
        <v>38614141.232427344</v>
      </c>
    </row>
    <row r="43" spans="1:14" ht="26.25" customHeight="1" x14ac:dyDescent="0.4">
      <c r="A43" s="250" t="s">
        <v>110</v>
      </c>
      <c r="B43" s="232">
        <v>1</v>
      </c>
      <c r="C43" s="273" t="s">
        <v>87</v>
      </c>
      <c r="D43" s="274">
        <v>16.010000000000002</v>
      </c>
      <c r="E43" s="245"/>
      <c r="F43" s="275">
        <v>17.47</v>
      </c>
      <c r="G43" s="276"/>
    </row>
    <row r="44" spans="1:14" ht="26.25" customHeight="1" x14ac:dyDescent="0.4">
      <c r="A44" s="250" t="s">
        <v>111</v>
      </c>
      <c r="B44" s="232">
        <v>1</v>
      </c>
      <c r="C44" s="277" t="s">
        <v>88</v>
      </c>
      <c r="D44" s="278">
        <f>D43*$B$34</f>
        <v>16.010000000000002</v>
      </c>
      <c r="E44" s="279"/>
      <c r="F44" s="280">
        <f>F43*$B$34</f>
        <v>17.47</v>
      </c>
      <c r="G44" s="281"/>
    </row>
    <row r="45" spans="1:14" ht="19.5" customHeight="1" thickBot="1" x14ac:dyDescent="0.35">
      <c r="A45" s="250" t="s">
        <v>57</v>
      </c>
      <c r="B45" s="279">
        <f>(B44/B43)*(B42/B41)*(B40/B39)*(B38/B37)*B36</f>
        <v>100</v>
      </c>
      <c r="C45" s="277" t="s">
        <v>58</v>
      </c>
      <c r="D45" s="282">
        <f>D44*$B$30/100</f>
        <v>15.853102000000002</v>
      </c>
      <c r="E45" s="281"/>
      <c r="F45" s="283">
        <f>F44*$B$30/100</f>
        <v>17.298793999999997</v>
      </c>
      <c r="G45" s="281"/>
    </row>
    <row r="46" spans="1:14" ht="19.5" customHeight="1" thickBot="1" x14ac:dyDescent="0.35">
      <c r="A46" s="373" t="s">
        <v>59</v>
      </c>
      <c r="B46" s="374"/>
      <c r="C46" s="277" t="s">
        <v>60</v>
      </c>
      <c r="D46" s="278">
        <f>D45/$B$45</f>
        <v>0.15853102000000002</v>
      </c>
      <c r="E46" s="281"/>
      <c r="F46" s="284">
        <f>F45/$B$45</f>
        <v>0.17298793999999998</v>
      </c>
      <c r="G46" s="281"/>
    </row>
    <row r="47" spans="1:14" ht="27" customHeight="1" thickBot="1" x14ac:dyDescent="0.45">
      <c r="A47" s="375"/>
      <c r="B47" s="376"/>
      <c r="C47" s="277" t="s">
        <v>89</v>
      </c>
      <c r="D47" s="285">
        <v>0.16</v>
      </c>
      <c r="E47" s="276"/>
      <c r="F47" s="276"/>
      <c r="G47" s="276"/>
    </row>
    <row r="48" spans="1:14" ht="18.75" x14ac:dyDescent="0.3">
      <c r="C48" s="277" t="s">
        <v>61</v>
      </c>
      <c r="D48" s="282">
        <f>D47*$B$45</f>
        <v>16</v>
      </c>
      <c r="E48" s="281"/>
      <c r="F48" s="281"/>
      <c r="G48" s="281"/>
    </row>
    <row r="49" spans="1:12" ht="19.5" customHeight="1" thickBot="1" x14ac:dyDescent="0.35">
      <c r="C49" s="286" t="s">
        <v>62</v>
      </c>
      <c r="D49" s="287">
        <f>D48/B34</f>
        <v>16</v>
      </c>
      <c r="E49" s="288"/>
      <c r="F49" s="288"/>
      <c r="G49" s="288"/>
    </row>
    <row r="50" spans="1:12" ht="18.75" x14ac:dyDescent="0.3">
      <c r="C50" s="289" t="s">
        <v>63</v>
      </c>
      <c r="D50" s="290">
        <f>AVERAGE(E38:E41,G38:G41)</f>
        <v>38291854.288204171</v>
      </c>
      <c r="E50" s="291"/>
      <c r="F50" s="291"/>
      <c r="G50" s="291"/>
    </row>
    <row r="51" spans="1:12" ht="18.75" x14ac:dyDescent="0.3">
      <c r="C51" s="292" t="s">
        <v>64</v>
      </c>
      <c r="D51" s="293">
        <f>STDEV(E38:E41,G38:G41)/D50</f>
        <v>1.6007511805397841E-2</v>
      </c>
      <c r="E51" s="279"/>
      <c r="F51" s="279"/>
      <c r="G51" s="279"/>
    </row>
    <row r="52" spans="1:12" ht="19.5" customHeight="1" thickBot="1" x14ac:dyDescent="0.35">
      <c r="C52" s="294" t="s">
        <v>20</v>
      </c>
      <c r="D52" s="295">
        <f>COUNT(E38:E41,G38:G41)</f>
        <v>6</v>
      </c>
      <c r="E52" s="279"/>
      <c r="F52" s="279"/>
      <c r="G52" s="279"/>
    </row>
    <row r="54" spans="1:12" ht="18.75" x14ac:dyDescent="0.3">
      <c r="A54" s="229" t="s">
        <v>1</v>
      </c>
      <c r="B54" s="296" t="s">
        <v>90</v>
      </c>
    </row>
    <row r="55" spans="1:12" ht="18.75" x14ac:dyDescent="0.3">
      <c r="A55" s="245" t="s">
        <v>65</v>
      </c>
      <c r="B55" s="297" t="str">
        <f>B21</f>
        <v xml:space="preserve">Each 5ml contains Trimethoprim BP 40 mg, Sulphamethoxazole BP 200 mg.
each 5ml contains trimethoprim BP 40mg, sulphamethoxazole BP 200 mg
</v>
      </c>
    </row>
    <row r="56" spans="1:12" ht="26.25" customHeight="1" x14ac:dyDescent="0.4">
      <c r="A56" s="231" t="s">
        <v>91</v>
      </c>
      <c r="B56" s="298">
        <v>5</v>
      </c>
      <c r="C56" s="279" t="s">
        <v>67</v>
      </c>
      <c r="D56" s="299">
        <v>200</v>
      </c>
      <c r="E56" s="279" t="str">
        <f>B20</f>
        <v>Trimethoprim BP 40mg, Sulphamethoxazole BP 200mg</v>
      </c>
    </row>
    <row r="57" spans="1:12" ht="18.75" x14ac:dyDescent="0.3">
      <c r="A57" s="297" t="s">
        <v>92</v>
      </c>
      <c r="B57" s="300">
        <v>1.0812349130910521</v>
      </c>
    </row>
    <row r="58" spans="1:12" s="271" customFormat="1" ht="19.5" thickBot="1" x14ac:dyDescent="0.35">
      <c r="A58" s="231" t="s">
        <v>66</v>
      </c>
      <c r="B58" s="301">
        <f>B56</f>
        <v>5</v>
      </c>
      <c r="C58" s="279" t="s">
        <v>93</v>
      </c>
      <c r="D58" s="302">
        <f>B57*B56</f>
        <v>5.4061745654552604</v>
      </c>
    </row>
    <row r="59" spans="1:12" ht="19.5" customHeight="1" thickBot="1" x14ac:dyDescent="0.3"/>
    <row r="60" spans="1:12" s="235" customFormat="1" ht="27" customHeight="1" thickBot="1" x14ac:dyDescent="0.45">
      <c r="A60" s="246" t="s">
        <v>68</v>
      </c>
      <c r="B60" s="247">
        <v>100</v>
      </c>
      <c r="C60" s="245"/>
      <c r="D60" s="303" t="s">
        <v>94</v>
      </c>
      <c r="E60" s="304" t="s">
        <v>53</v>
      </c>
      <c r="F60" s="304" t="s">
        <v>54</v>
      </c>
      <c r="G60" s="304" t="s">
        <v>69</v>
      </c>
      <c r="H60" s="252" t="s">
        <v>70</v>
      </c>
      <c r="L60" s="234"/>
    </row>
    <row r="61" spans="1:12" s="235" customFormat="1" ht="24" customHeight="1" x14ac:dyDescent="0.4">
      <c r="A61" s="250" t="s">
        <v>112</v>
      </c>
      <c r="B61" s="251">
        <v>2</v>
      </c>
      <c r="C61" s="377" t="s">
        <v>71</v>
      </c>
      <c r="D61" s="380">
        <v>4.1651400000000001</v>
      </c>
      <c r="E61" s="305">
        <v>1</v>
      </c>
      <c r="F61" s="306">
        <v>35560750</v>
      </c>
      <c r="G61" s="307">
        <f>IF(ISBLANK(F61),"-",(F61/$D$50*$D$47*$B$69)*$D$58/$D$61)</f>
        <v>192.86124159479553</v>
      </c>
      <c r="H61" s="308">
        <f t="shared" ref="H61:H72" si="0">IF(ISBLANK(F61),"-",G61/$D$56)</f>
        <v>0.9643062079739777</v>
      </c>
      <c r="L61" s="234"/>
    </row>
    <row r="62" spans="1:12" s="235" customFormat="1" ht="26.25" customHeight="1" x14ac:dyDescent="0.4">
      <c r="A62" s="250" t="s">
        <v>113</v>
      </c>
      <c r="B62" s="251">
        <v>20</v>
      </c>
      <c r="C62" s="378"/>
      <c r="D62" s="381"/>
      <c r="E62" s="309">
        <v>2</v>
      </c>
      <c r="F62" s="261">
        <v>35617899</v>
      </c>
      <c r="G62" s="310">
        <f>IF(ISBLANK(F62),"-",(F62/$D$50*$D$47*$B$69)*$D$58/$D$61)</f>
        <v>193.17118520104398</v>
      </c>
      <c r="H62" s="311">
        <f t="shared" si="0"/>
        <v>0.96585592600521997</v>
      </c>
      <c r="L62" s="234"/>
    </row>
    <row r="63" spans="1:12" s="235" customFormat="1" ht="24.75" customHeight="1" x14ac:dyDescent="0.4">
      <c r="A63" s="250" t="s">
        <v>114</v>
      </c>
      <c r="B63" s="251">
        <v>1</v>
      </c>
      <c r="C63" s="378"/>
      <c r="D63" s="381"/>
      <c r="E63" s="309">
        <v>3</v>
      </c>
      <c r="F63" s="261">
        <v>35817656</v>
      </c>
      <c r="G63" s="310">
        <f>IF(ISBLANK(F63),"-",(F63/$D$50*$D$47*$B$69)*$D$58/$D$61)</f>
        <v>194.25455332565477</v>
      </c>
      <c r="H63" s="311">
        <f t="shared" si="0"/>
        <v>0.97127276662827389</v>
      </c>
      <c r="L63" s="234"/>
    </row>
    <row r="64" spans="1:12" ht="27" customHeight="1" thickBot="1" x14ac:dyDescent="0.45">
      <c r="A64" s="250" t="s">
        <v>115</v>
      </c>
      <c r="B64" s="251">
        <v>1</v>
      </c>
      <c r="C64" s="379"/>
      <c r="D64" s="382"/>
      <c r="E64" s="312">
        <v>4</v>
      </c>
      <c r="F64" s="313"/>
      <c r="G64" s="310" t="str">
        <f>IF(ISBLANK(F64),"-",(F64/$D$50*$D$47*$B$69)*$D$58/$D$61)</f>
        <v>-</v>
      </c>
      <c r="H64" s="311" t="str">
        <f t="shared" si="0"/>
        <v>-</v>
      </c>
    </row>
    <row r="65" spans="1:11" ht="24.75" customHeight="1" x14ac:dyDescent="0.4">
      <c r="A65" s="250" t="s">
        <v>116</v>
      </c>
      <c r="B65" s="251">
        <v>1</v>
      </c>
      <c r="C65" s="377" t="s">
        <v>72</v>
      </c>
      <c r="D65" s="380">
        <v>4.4068300000000002</v>
      </c>
      <c r="E65" s="314">
        <v>1</v>
      </c>
      <c r="F65" s="261">
        <v>37402440</v>
      </c>
      <c r="G65" s="307">
        <f>IF(ISBLANK(F65),"-",(F65/$D$50*$D$47*$B$69)*$D$58/$D$65)</f>
        <v>191.72435599472703</v>
      </c>
      <c r="H65" s="308">
        <f t="shared" si="0"/>
        <v>0.95862177997363518</v>
      </c>
    </row>
    <row r="66" spans="1:11" ht="23.25" customHeight="1" x14ac:dyDescent="0.4">
      <c r="A66" s="250" t="s">
        <v>117</v>
      </c>
      <c r="B66" s="251">
        <v>1</v>
      </c>
      <c r="C66" s="378"/>
      <c r="D66" s="381"/>
      <c r="E66" s="315">
        <v>2</v>
      </c>
      <c r="F66" s="261">
        <v>37557469</v>
      </c>
      <c r="G66" s="310">
        <f>IF(ISBLANK(F66),"-",(F66/$D$50*$D$47*$B$69)*$D$58/$D$65)</f>
        <v>192.51903236304702</v>
      </c>
      <c r="H66" s="311">
        <f t="shared" si="0"/>
        <v>0.96259516181523508</v>
      </c>
    </row>
    <row r="67" spans="1:11" ht="24.75" customHeight="1" x14ac:dyDescent="0.4">
      <c r="A67" s="250" t="s">
        <v>118</v>
      </c>
      <c r="B67" s="251">
        <v>1</v>
      </c>
      <c r="C67" s="378"/>
      <c r="D67" s="381"/>
      <c r="E67" s="315">
        <v>3</v>
      </c>
      <c r="F67" s="261">
        <v>37482683</v>
      </c>
      <c r="G67" s="310">
        <f>IF(ISBLANK(F67),"-",(F67/$D$50*$D$47*$B$69)*$D$58/$D$65)</f>
        <v>192.1356804296592</v>
      </c>
      <c r="H67" s="311">
        <f t="shared" si="0"/>
        <v>0.96067840214829603</v>
      </c>
    </row>
    <row r="68" spans="1:11" ht="27" customHeight="1" thickBot="1" x14ac:dyDescent="0.45">
      <c r="A68" s="250" t="s">
        <v>119</v>
      </c>
      <c r="B68" s="251">
        <v>1</v>
      </c>
      <c r="C68" s="379"/>
      <c r="D68" s="382"/>
      <c r="E68" s="316">
        <v>4</v>
      </c>
      <c r="F68" s="313"/>
      <c r="G68" s="317" t="str">
        <f>IF(ISBLANK(F68),"-",(F68/$D$50*$D$47*$B$69)*$D$58/$D$65)</f>
        <v>-</v>
      </c>
      <c r="H68" s="318" t="str">
        <f t="shared" si="0"/>
        <v>-</v>
      </c>
    </row>
    <row r="69" spans="1:11" ht="23.25" customHeight="1" x14ac:dyDescent="0.4">
      <c r="A69" s="250" t="s">
        <v>73</v>
      </c>
      <c r="B69" s="260">
        <f>(B68/B67)*(B66/B65)*(B64/B63)*(B62/B61)*B60</f>
        <v>1000</v>
      </c>
      <c r="C69" s="377" t="s">
        <v>74</v>
      </c>
      <c r="D69" s="380">
        <v>4.28423</v>
      </c>
      <c r="E69" s="314">
        <v>1</v>
      </c>
      <c r="F69" s="306">
        <v>36464479</v>
      </c>
      <c r="G69" s="307">
        <f>IF(ISBLANK(F69),"-",(F69/$D$50*$D$47*$B$69)*$D$58/$D$69)</f>
        <v>192.26528886935921</v>
      </c>
      <c r="H69" s="311">
        <f t="shared" si="0"/>
        <v>0.96132644434679604</v>
      </c>
    </row>
    <row r="70" spans="1:11" ht="22.5" customHeight="1" thickBot="1" x14ac:dyDescent="0.45">
      <c r="A70" s="319" t="s">
        <v>95</v>
      </c>
      <c r="B70" s="320">
        <f>(D47*B69)/D56*D58</f>
        <v>4.3249396523642085</v>
      </c>
      <c r="C70" s="378"/>
      <c r="D70" s="381"/>
      <c r="E70" s="315">
        <v>2</v>
      </c>
      <c r="F70" s="261">
        <v>36461127</v>
      </c>
      <c r="G70" s="310">
        <f>IF(ISBLANK(F70),"-",(F70/$D$50*$D$47*$B$69)*$D$58/$D$69)</f>
        <v>192.24761486808558</v>
      </c>
      <c r="H70" s="311">
        <f t="shared" si="0"/>
        <v>0.96123807434042785</v>
      </c>
    </row>
    <row r="71" spans="1:11" ht="23.25" customHeight="1" x14ac:dyDescent="0.4">
      <c r="A71" s="373" t="s">
        <v>59</v>
      </c>
      <c r="B71" s="384"/>
      <c r="C71" s="378"/>
      <c r="D71" s="381"/>
      <c r="E71" s="315">
        <v>3</v>
      </c>
      <c r="F71" s="261">
        <v>36747520</v>
      </c>
      <c r="G71" s="310">
        <f>IF(ISBLANK(F71),"-",(F71/$D$50*$D$47*$B$69)*$D$58/$D$69)</f>
        <v>193.75767162428278</v>
      </c>
      <c r="H71" s="311">
        <f t="shared" si="0"/>
        <v>0.96878835812141384</v>
      </c>
    </row>
    <row r="72" spans="1:11" ht="23.25" customHeight="1" thickBot="1" x14ac:dyDescent="0.45">
      <c r="A72" s="375"/>
      <c r="B72" s="385"/>
      <c r="C72" s="383"/>
      <c r="D72" s="382"/>
      <c r="E72" s="316">
        <v>4</v>
      </c>
      <c r="F72" s="313"/>
      <c r="G72" s="317" t="str">
        <f>IF(ISBLANK(F72),"-",(F72/$D$50*$D$47*$B$69)*$D$58/$D$69)</f>
        <v>-</v>
      </c>
      <c r="H72" s="318" t="str">
        <f t="shared" si="0"/>
        <v>-</v>
      </c>
    </row>
    <row r="73" spans="1:11" ht="26.25" customHeight="1" x14ac:dyDescent="0.4">
      <c r="A73" s="279"/>
      <c r="B73" s="279"/>
      <c r="C73" s="279"/>
      <c r="D73" s="279"/>
      <c r="E73" s="279"/>
      <c r="F73" s="279"/>
      <c r="G73" s="321" t="s">
        <v>56</v>
      </c>
      <c r="H73" s="322">
        <f>AVERAGE(H61:H72)</f>
        <v>0.96385368015036399</v>
      </c>
    </row>
    <row r="74" spans="1:11" ht="26.25" customHeight="1" x14ac:dyDescent="0.4">
      <c r="C74" s="279"/>
      <c r="D74" s="279"/>
      <c r="E74" s="279"/>
      <c r="F74" s="279"/>
      <c r="G74" s="292" t="s">
        <v>64</v>
      </c>
      <c r="H74" s="323">
        <f>STDEV(H61:H72)/H73</f>
        <v>4.2757637085369905E-3</v>
      </c>
    </row>
    <row r="75" spans="1:11" ht="27" customHeight="1" thickBot="1" x14ac:dyDescent="0.45">
      <c r="A75" s="279"/>
      <c r="B75" s="279"/>
      <c r="C75" s="279"/>
      <c r="D75" s="281"/>
      <c r="E75" s="281"/>
      <c r="F75" s="279"/>
      <c r="G75" s="294" t="s">
        <v>20</v>
      </c>
      <c r="H75" s="324">
        <f>COUNT(H61:H72)</f>
        <v>9</v>
      </c>
    </row>
    <row r="76" spans="1:11" ht="18.75" x14ac:dyDescent="0.3">
      <c r="A76" s="279"/>
      <c r="B76" s="279"/>
      <c r="C76" s="279"/>
      <c r="D76" s="281"/>
      <c r="E76" s="281"/>
      <c r="F76" s="281"/>
      <c r="G76" s="281"/>
      <c r="H76" s="279"/>
      <c r="I76" s="245"/>
      <c r="J76" s="231"/>
      <c r="K76" s="236"/>
    </row>
    <row r="77" spans="1:11" ht="26.25" customHeight="1" x14ac:dyDescent="0.4">
      <c r="A77" s="230" t="s">
        <v>75</v>
      </c>
      <c r="B77" s="231" t="s">
        <v>76</v>
      </c>
      <c r="C77" s="372" t="str">
        <f>B20</f>
        <v>Trimethoprim BP 40mg, Sulphamethoxazole BP 200mg</v>
      </c>
      <c r="D77" s="372"/>
      <c r="E77" s="245" t="s">
        <v>77</v>
      </c>
      <c r="F77" s="245"/>
      <c r="G77" s="325">
        <f>H73</f>
        <v>0.96385368015036399</v>
      </c>
      <c r="H77" s="279"/>
      <c r="I77" s="245"/>
      <c r="J77" s="231"/>
      <c r="K77" s="236"/>
    </row>
    <row r="78" spans="1:11" ht="19.5" customHeight="1" thickBot="1" x14ac:dyDescent="0.35">
      <c r="A78" s="326"/>
      <c r="B78" s="327"/>
      <c r="C78" s="328"/>
      <c r="D78" s="328"/>
      <c r="E78" s="327"/>
      <c r="F78" s="327"/>
      <c r="G78" s="327"/>
      <c r="H78" s="327"/>
    </row>
    <row r="79" spans="1:11" ht="18.75" x14ac:dyDescent="0.3">
      <c r="B79" s="279" t="s">
        <v>26</v>
      </c>
      <c r="E79" s="279" t="s">
        <v>27</v>
      </c>
      <c r="F79" s="279"/>
      <c r="G79" s="279" t="s">
        <v>28</v>
      </c>
    </row>
    <row r="80" spans="1:11" ht="83.1" customHeight="1" x14ac:dyDescent="0.3">
      <c r="A80" s="231" t="s">
        <v>29</v>
      </c>
      <c r="B80" s="329" t="s">
        <v>124</v>
      </c>
      <c r="C80" s="329" t="s">
        <v>125</v>
      </c>
      <c r="D80" s="279"/>
      <c r="E80" s="330"/>
      <c r="F80" s="245"/>
      <c r="G80" s="330"/>
      <c r="H80" s="330"/>
      <c r="I80" s="245"/>
    </row>
    <row r="81" spans="1:9" ht="83.1" customHeight="1" x14ac:dyDescent="0.3">
      <c r="A81" s="231" t="s">
        <v>30</v>
      </c>
      <c r="B81" s="331"/>
      <c r="C81" s="331"/>
      <c r="D81" s="236"/>
      <c r="E81" s="332"/>
      <c r="F81" s="245"/>
      <c r="G81" s="332"/>
      <c r="H81" s="332"/>
      <c r="I81" s="245"/>
    </row>
    <row r="82" spans="1:9" ht="18.75" x14ac:dyDescent="0.3">
      <c r="A82" s="279"/>
      <c r="B82" s="279"/>
      <c r="C82" s="281"/>
      <c r="D82" s="281"/>
      <c r="E82" s="281"/>
      <c r="F82" s="281"/>
      <c r="G82" s="279"/>
      <c r="H82" s="279"/>
      <c r="I82" s="245"/>
    </row>
    <row r="83" spans="1:9" ht="18.75" x14ac:dyDescent="0.3">
      <c r="A83" s="279"/>
      <c r="B83" s="279"/>
      <c r="C83" s="279"/>
      <c r="D83" s="281"/>
      <c r="E83" s="281"/>
      <c r="F83" s="281"/>
      <c r="G83" s="281"/>
      <c r="H83" s="279"/>
      <c r="I83" s="245"/>
    </row>
    <row r="84" spans="1:9" ht="18.75" x14ac:dyDescent="0.3">
      <c r="A84" s="279"/>
      <c r="B84" s="279"/>
      <c r="C84" s="279"/>
      <c r="D84" s="281"/>
      <c r="E84" s="281"/>
      <c r="F84" s="281"/>
      <c r="G84" s="281"/>
      <c r="H84" s="279"/>
      <c r="I84" s="245"/>
    </row>
    <row r="85" spans="1:9" ht="18.75" x14ac:dyDescent="0.3">
      <c r="A85" s="279"/>
      <c r="B85" s="279"/>
      <c r="C85" s="279"/>
      <c r="D85" s="281"/>
      <c r="E85" s="281"/>
      <c r="F85" s="281"/>
      <c r="G85" s="281"/>
      <c r="H85" s="279"/>
      <c r="I85" s="245"/>
    </row>
    <row r="86" spans="1:9" ht="18.75" x14ac:dyDescent="0.3">
      <c r="A86" s="279"/>
      <c r="B86" s="279"/>
      <c r="C86" s="279"/>
      <c r="D86" s="281"/>
      <c r="E86" s="281"/>
      <c r="F86" s="281"/>
      <c r="G86" s="281"/>
      <c r="H86" s="279"/>
      <c r="I86" s="245"/>
    </row>
    <row r="87" spans="1:9" ht="18.75" x14ac:dyDescent="0.3">
      <c r="A87" s="279"/>
      <c r="B87" s="279"/>
      <c r="C87" s="279"/>
      <c r="D87" s="281"/>
      <c r="E87" s="281"/>
      <c r="F87" s="281"/>
      <c r="G87" s="281"/>
      <c r="H87" s="279"/>
      <c r="I87" s="245"/>
    </row>
    <row r="88" spans="1:9" ht="18.75" x14ac:dyDescent="0.3">
      <c r="A88" s="279"/>
      <c r="B88" s="279"/>
      <c r="C88" s="279"/>
      <c r="D88" s="281"/>
      <c r="E88" s="281"/>
      <c r="F88" s="281"/>
      <c r="G88" s="281"/>
      <c r="H88" s="279"/>
      <c r="I88" s="245"/>
    </row>
    <row r="89" spans="1:9" ht="18.75" x14ac:dyDescent="0.3">
      <c r="A89" s="279"/>
      <c r="B89" s="279"/>
      <c r="C89" s="279"/>
      <c r="D89" s="281"/>
      <c r="E89" s="281"/>
      <c r="F89" s="281"/>
      <c r="G89" s="281"/>
      <c r="H89" s="279"/>
      <c r="I89" s="245"/>
    </row>
    <row r="90" spans="1:9" ht="18.75" x14ac:dyDescent="0.3">
      <c r="A90" s="279"/>
      <c r="B90" s="279"/>
      <c r="C90" s="279"/>
      <c r="D90" s="281"/>
      <c r="E90" s="281"/>
      <c r="F90" s="281"/>
      <c r="G90" s="281"/>
      <c r="H90" s="279"/>
      <c r="I90" s="245"/>
    </row>
    <row r="250" spans="1:1" x14ac:dyDescent="0.25">
      <c r="A250" s="221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Sulfamethoxazole SST</vt:lpstr>
      <vt:lpstr>Trimethoprim SST</vt:lpstr>
      <vt:lpstr>Relative Density</vt:lpstr>
      <vt:lpstr>Trimethoprim</vt:lpstr>
      <vt:lpstr>Sulfamethoxazole</vt:lpstr>
      <vt:lpstr>'Relative Density'!Print_Area</vt:lpstr>
      <vt:lpstr>Sulfamethoxazole!Print_Area</vt:lpstr>
      <vt:lpstr>'Sulfamethoxazole SST'!Print_Area</vt:lpstr>
      <vt:lpstr>Trimethoprim!Print_Area</vt:lpstr>
      <vt:lpstr>'Trimethoprim SST'!Print_Area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2018-02-16T08:51:24Z</cp:lastPrinted>
  <dcterms:created xsi:type="dcterms:W3CDTF">2005-07-05T10:19:27Z</dcterms:created>
  <dcterms:modified xsi:type="dcterms:W3CDTF">2018-02-16T08:52:18Z</dcterms:modified>
</cp:coreProperties>
</file>