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480" windowHeight="9555"/>
  </bookViews>
  <sheets>
    <sheet name="Betacool Susp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7" i="1" l="1"/>
  <c r="F32" i="3" l="1"/>
  <c r="F33" i="3" s="1"/>
  <c r="F34" i="3"/>
  <c r="C8" i="1"/>
  <c r="E8" i="1" s="1"/>
  <c r="C9" i="1"/>
  <c r="E9" i="1" s="1"/>
  <c r="C10" i="1"/>
  <c r="E10" i="1"/>
  <c r="D23" i="1"/>
  <c r="D24" i="1"/>
  <c r="E24" i="1" s="1"/>
  <c r="D25" i="1"/>
  <c r="E25" i="1" s="1"/>
  <c r="C27" i="1"/>
  <c r="F33" i="1" s="1"/>
  <c r="F34" i="1" s="1"/>
  <c r="F36" i="1" s="1"/>
  <c r="D37" i="1"/>
  <c r="F39" i="1" s="1"/>
  <c r="F40" i="1" s="1"/>
  <c r="D39" i="1"/>
  <c r="D40" i="1" s="1"/>
  <c r="E39" i="1"/>
  <c r="E40" i="1" s="1"/>
  <c r="F41" i="1" l="1"/>
  <c r="E23" i="1"/>
  <c r="E33" i="1"/>
  <c r="E34" i="1" s="1"/>
  <c r="E36" i="1" s="1"/>
  <c r="E41" i="1" s="1"/>
  <c r="D33" i="1"/>
  <c r="D34" i="1" s="1"/>
  <c r="D36" i="1" s="1"/>
  <c r="D41" i="1" s="1"/>
  <c r="E12" i="1"/>
  <c r="E26" i="1"/>
  <c r="E27" i="1" s="1"/>
  <c r="D44" i="1" l="1"/>
  <c r="D43" i="1"/>
</calcChain>
</file>

<file path=xl/sharedStrings.xml><?xml version="1.0" encoding="utf-8"?>
<sst xmlns="http://schemas.openxmlformats.org/spreadsheetml/2006/main" count="45" uniqueCount="41">
  <si>
    <t>0.1 M HCl Standardization</t>
  </si>
  <si>
    <r>
      <t>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indexed="8"/>
        <rFont val="Calibri"/>
        <family val="2"/>
      </rPr>
      <t>3</t>
    </r>
  </si>
  <si>
    <t>Equivalence:</t>
  </si>
  <si>
    <t>mg per mL 0.1M HCl</t>
  </si>
  <si>
    <t>Expected (mL)</t>
  </si>
  <si>
    <t>Factor</t>
  </si>
  <si>
    <t>0.1 M NaOH Standardization</t>
  </si>
  <si>
    <t>Mwt NaOH:</t>
  </si>
  <si>
    <t>Preparation:</t>
  </si>
  <si>
    <t>20 mL of this solution titrated using the standardized HCl</t>
  </si>
  <si>
    <t>Trial</t>
  </si>
  <si>
    <t>Nominal NaOH (mg)</t>
  </si>
  <si>
    <t>Actual NaOH (mg)</t>
  </si>
  <si>
    <t>HCl in excess (mL):</t>
  </si>
  <si>
    <r>
      <t>HCl consumed by NaHCO</t>
    </r>
    <r>
      <rPr>
        <vertAlign val="sub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in sample (mL):</t>
    </r>
  </si>
  <si>
    <t>Blank Ratio</t>
  </si>
  <si>
    <t>NaOH</t>
  </si>
  <si>
    <t>Each mL 0.1M HCl is equivalent to:</t>
  </si>
  <si>
    <r>
      <t>NaHCO</t>
    </r>
    <r>
      <rPr>
        <vertAlign val="subscript"/>
        <sz val="11"/>
        <color indexed="8"/>
        <rFont val="Calibri"/>
        <family val="2"/>
      </rPr>
      <t>3</t>
    </r>
  </si>
  <si>
    <r>
      <t>Equivalent amount NaHCO</t>
    </r>
    <r>
      <rPr>
        <vertAlign val="subscript"/>
        <sz val="11"/>
        <color indexed="8"/>
        <rFont val="Calibri"/>
        <family val="2"/>
      </rPr>
      <t xml:space="preserve">3 </t>
    </r>
    <r>
      <rPr>
        <sz val="11"/>
        <color theme="1"/>
        <rFont val="Calibri"/>
        <family val="2"/>
        <scheme val="minor"/>
      </rPr>
      <t>(mg):</t>
    </r>
  </si>
  <si>
    <t>Sample Weight (g):</t>
  </si>
  <si>
    <r>
      <t>Expected NaHCO</t>
    </r>
    <r>
      <rPr>
        <vertAlign val="sub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as per LC:</t>
    </r>
  </si>
  <si>
    <t>Sample Relative Density:</t>
  </si>
  <si>
    <t>Sample Volume (mL):</t>
  </si>
  <si>
    <t>NaOH Titre (mL):</t>
  </si>
  <si>
    <t>RSD</t>
  </si>
  <si>
    <t>BETACOOL SUSPENSION (NDQD201402187)</t>
  </si>
  <si>
    <t>Mean:</t>
  </si>
  <si>
    <r>
      <t>1</t>
    </r>
    <r>
      <rPr>
        <sz val="11"/>
        <color indexed="8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Std 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indexed="8"/>
        <rFont val="Calibri"/>
        <family val="2"/>
      </rPr>
      <t xml:space="preserve">3 </t>
    </r>
    <r>
      <rPr>
        <sz val="11"/>
        <color indexed="8"/>
        <rFont val="Calibri"/>
        <family val="2"/>
      </rPr>
      <t>≡</t>
    </r>
  </si>
  <si>
    <t>Mass (mg)</t>
  </si>
  <si>
    <t>Actual Titre (mL)</t>
  </si>
  <si>
    <t>0.1 M</t>
  </si>
  <si>
    <t>Desired Nominal Concentration:</t>
  </si>
  <si>
    <t>NaOH dissolved in 500 mL water</t>
  </si>
  <si>
    <t>Each mL 0.1 M HCl ≡</t>
  </si>
  <si>
    <t>Label Claim:</t>
  </si>
  <si>
    <t>Each 10 mL contains Sodium bicarbonate 267 mg</t>
  </si>
  <si>
    <t>Sample A</t>
  </si>
  <si>
    <t>Sample B</t>
  </si>
  <si>
    <t>HCL</t>
  </si>
  <si>
    <t>Titre 0.1 M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</si>
</sst>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"/>
    <numFmt numFmtId="166" formatCode="0.0"/>
    <numFmt numFmtId="167" formatCode="General\ &quot;g&quot;"/>
    <numFmt numFmtId="168" formatCode="0.00\ &quot;mL&quot;"/>
    <numFmt numFmtId="169" formatCode="0.000\ &quot;mg&quot;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0" fontId="3" fillId="2" borderId="2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9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0" borderId="0" xfId="0" applyNumberFormat="1" applyAlignment="1">
      <alignment horizontal="center"/>
    </xf>
    <xf numFmtId="0" fontId="0" fillId="0" borderId="6" xfId="0" applyFill="1" applyBorder="1" applyAlignment="1">
      <alignment horizontal="right"/>
    </xf>
    <xf numFmtId="10" fontId="3" fillId="0" borderId="6" xfId="1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8" xfId="0" applyFont="1" applyFill="1" applyBorder="1" applyAlignment="1"/>
    <xf numFmtId="0" fontId="4" fillId="0" borderId="9" xfId="0" applyFont="1" applyFill="1" applyBorder="1" applyAlignment="1"/>
    <xf numFmtId="0" fontId="4" fillId="0" borderId="10" xfId="0" applyFont="1" applyFill="1" applyBorder="1" applyAlignment="1"/>
    <xf numFmtId="0" fontId="0" fillId="0" borderId="9" xfId="0" applyFont="1" applyFill="1" applyBorder="1" applyAlignment="1"/>
    <xf numFmtId="0" fontId="0" fillId="3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7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9" fontId="0" fillId="2" borderId="2" xfId="0" applyNumberFormat="1" applyFill="1" applyBorder="1" applyAlignment="1">
      <alignment horizontal="center"/>
    </xf>
    <xf numFmtId="10" fontId="3" fillId="0" borderId="0" xfId="1" applyNumberFormat="1" applyFont="1" applyFill="1" applyBorder="1" applyAlignment="1">
      <alignment horizontal="center"/>
    </xf>
    <xf numFmtId="10" fontId="3" fillId="0" borderId="4" xfId="1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view="pageBreakPreview" topLeftCell="A19" zoomScale="120" zoomScaleNormal="100" zoomScaleSheetLayoutView="120" workbookViewId="0">
      <selection activeCell="D23" sqref="D23"/>
    </sheetView>
  </sheetViews>
  <sheetFormatPr defaultRowHeight="15" x14ac:dyDescent="0.25"/>
  <cols>
    <col min="1" max="1" width="13.140625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42" t="s">
        <v>26</v>
      </c>
      <c r="B1" s="42"/>
      <c r="C1" s="42"/>
      <c r="D1" s="42"/>
      <c r="E1" s="42"/>
      <c r="F1" s="42"/>
    </row>
    <row r="2" spans="1:6" x14ac:dyDescent="0.25">
      <c r="A2" s="29" t="s">
        <v>35</v>
      </c>
      <c r="B2" s="32" t="s">
        <v>36</v>
      </c>
      <c r="C2" s="30"/>
      <c r="D2" s="30"/>
      <c r="E2" s="30"/>
      <c r="F2" s="31"/>
    </row>
    <row r="3" spans="1:6" x14ac:dyDescent="0.25">
      <c r="A3" s="26"/>
      <c r="B3" s="27"/>
      <c r="C3" s="27"/>
      <c r="D3" s="27"/>
      <c r="E3" s="27"/>
      <c r="F3" s="28"/>
    </row>
    <row r="4" spans="1:6" x14ac:dyDescent="0.25">
      <c r="A4" s="5" t="s">
        <v>0</v>
      </c>
      <c r="B4" s="6"/>
      <c r="C4" s="6"/>
      <c r="D4" s="6"/>
      <c r="E4" s="6"/>
      <c r="F4" s="7"/>
    </row>
    <row r="5" spans="1:6" ht="18" x14ac:dyDescent="0.35">
      <c r="A5" s="5" t="s">
        <v>2</v>
      </c>
      <c r="B5" s="8" t="s">
        <v>28</v>
      </c>
      <c r="C5" s="8">
        <v>5.3</v>
      </c>
      <c r="D5" s="6" t="s">
        <v>3</v>
      </c>
      <c r="E5" s="6"/>
      <c r="F5" s="7"/>
    </row>
    <row r="6" spans="1:6" x14ac:dyDescent="0.25">
      <c r="A6" s="5"/>
      <c r="B6" s="8"/>
      <c r="C6" s="8"/>
      <c r="D6" s="6"/>
      <c r="E6" s="6"/>
      <c r="F6" s="7"/>
    </row>
    <row r="7" spans="1:6" ht="18" x14ac:dyDescent="0.35">
      <c r="A7" s="9" t="s">
        <v>1</v>
      </c>
      <c r="B7" s="8" t="s">
        <v>29</v>
      </c>
      <c r="C7" s="6" t="s">
        <v>4</v>
      </c>
      <c r="D7" s="8" t="s">
        <v>30</v>
      </c>
      <c r="E7" s="8" t="s">
        <v>5</v>
      </c>
      <c r="F7" s="7"/>
    </row>
    <row r="8" spans="1:6" x14ac:dyDescent="0.25">
      <c r="A8" s="9">
        <v>1</v>
      </c>
      <c r="B8" s="33">
        <v>102.05</v>
      </c>
      <c r="C8" s="10">
        <f>B8/$C$5</f>
        <v>19.254716981132077</v>
      </c>
      <c r="D8" s="34">
        <v>19.3</v>
      </c>
      <c r="E8" s="11">
        <f>C8/D8</f>
        <v>0.99765372959233556</v>
      </c>
      <c r="F8" s="7"/>
    </row>
    <row r="9" spans="1:6" x14ac:dyDescent="0.25">
      <c r="A9" s="9">
        <v>2</v>
      </c>
      <c r="B9" s="33">
        <v>102.01</v>
      </c>
      <c r="C9" s="10">
        <f>B9/$C$5</f>
        <v>19.247169811320756</v>
      </c>
      <c r="D9" s="34">
        <v>19.3</v>
      </c>
      <c r="E9" s="11">
        <f>C9/D9</f>
        <v>0.99726268452439149</v>
      </c>
      <c r="F9" s="7"/>
    </row>
    <row r="10" spans="1:6" ht="15.75" thickBot="1" x14ac:dyDescent="0.3">
      <c r="A10" s="9">
        <v>3</v>
      </c>
      <c r="B10" s="33">
        <v>101.19</v>
      </c>
      <c r="C10" s="10">
        <f>B10/$C$5</f>
        <v>19.09245283018868</v>
      </c>
      <c r="D10" s="34">
        <v>19.3</v>
      </c>
      <c r="E10" s="11">
        <f>C10/D10</f>
        <v>0.98924626063153775</v>
      </c>
      <c r="F10" s="7"/>
    </row>
    <row r="11" spans="1:6" ht="15.75" thickBot="1" x14ac:dyDescent="0.3">
      <c r="A11" s="5"/>
      <c r="B11" s="6"/>
      <c r="C11" s="6"/>
      <c r="D11" s="6"/>
      <c r="E11" s="2">
        <v>0.96399172887393025</v>
      </c>
      <c r="F11" s="7"/>
    </row>
    <row r="12" spans="1:6" x14ac:dyDescent="0.25">
      <c r="A12" s="5"/>
      <c r="B12" s="6"/>
      <c r="C12" s="6"/>
      <c r="D12" s="6"/>
      <c r="E12" s="12">
        <f>STDEV(E8:E10)/E11</f>
        <v>4.9224482244053765E-3</v>
      </c>
      <c r="F12" s="7"/>
    </row>
    <row r="13" spans="1:6" x14ac:dyDescent="0.25">
      <c r="A13" s="5"/>
      <c r="B13" s="6"/>
      <c r="C13" s="6"/>
      <c r="D13" s="6"/>
      <c r="E13" s="6"/>
      <c r="F13" s="7"/>
    </row>
    <row r="14" spans="1:6" x14ac:dyDescent="0.25">
      <c r="A14" s="5" t="s">
        <v>6</v>
      </c>
      <c r="B14" s="6"/>
      <c r="C14" s="6"/>
      <c r="D14" s="6"/>
      <c r="E14" s="6"/>
      <c r="F14" s="7"/>
    </row>
    <row r="15" spans="1:6" x14ac:dyDescent="0.25">
      <c r="A15" s="5" t="s">
        <v>7</v>
      </c>
      <c r="B15" s="6"/>
      <c r="C15" s="13">
        <v>40</v>
      </c>
      <c r="D15" s="6"/>
      <c r="E15" s="6"/>
      <c r="F15" s="7"/>
    </row>
    <row r="16" spans="1:6" x14ac:dyDescent="0.25">
      <c r="A16" s="5" t="s">
        <v>8</v>
      </c>
      <c r="B16" s="6"/>
      <c r="C16" s="35">
        <v>2.1251899999999999</v>
      </c>
      <c r="D16" s="6" t="s">
        <v>33</v>
      </c>
      <c r="E16" s="6"/>
      <c r="F16" s="7"/>
    </row>
    <row r="17" spans="1:7" x14ac:dyDescent="0.25">
      <c r="A17" s="5" t="s">
        <v>32</v>
      </c>
      <c r="B17" s="6"/>
      <c r="C17" s="10" t="s">
        <v>31</v>
      </c>
      <c r="D17" s="6"/>
      <c r="E17" s="6"/>
      <c r="F17" s="7"/>
    </row>
    <row r="18" spans="1:7" x14ac:dyDescent="0.25">
      <c r="A18" s="5"/>
      <c r="B18" s="6"/>
      <c r="C18" s="6"/>
      <c r="D18" s="6"/>
      <c r="E18" s="6"/>
      <c r="F18" s="7"/>
    </row>
    <row r="19" spans="1:7" x14ac:dyDescent="0.25">
      <c r="A19" s="5" t="s">
        <v>9</v>
      </c>
      <c r="B19" s="6"/>
      <c r="C19" s="6"/>
      <c r="D19" s="6"/>
      <c r="E19" s="6"/>
      <c r="F19" s="7"/>
    </row>
    <row r="20" spans="1:7" x14ac:dyDescent="0.25">
      <c r="A20" s="5" t="s">
        <v>2</v>
      </c>
      <c r="B20" s="14" t="s">
        <v>34</v>
      </c>
      <c r="C20" s="15">
        <v>4</v>
      </c>
      <c r="D20" s="6" t="s">
        <v>16</v>
      </c>
      <c r="E20" s="6"/>
      <c r="F20" s="7"/>
    </row>
    <row r="21" spans="1:7" x14ac:dyDescent="0.25">
      <c r="A21" s="5"/>
      <c r="B21" s="6"/>
      <c r="C21" s="6"/>
      <c r="D21" s="6"/>
      <c r="E21" s="6"/>
      <c r="F21" s="7"/>
    </row>
    <row r="22" spans="1:7" x14ac:dyDescent="0.25">
      <c r="A22" s="9" t="s">
        <v>10</v>
      </c>
      <c r="B22" s="8" t="s">
        <v>11</v>
      </c>
      <c r="C22" s="8" t="s">
        <v>40</v>
      </c>
      <c r="D22" s="8" t="s">
        <v>12</v>
      </c>
      <c r="E22" s="8" t="s">
        <v>5</v>
      </c>
      <c r="F22" s="7"/>
    </row>
    <row r="23" spans="1:7" x14ac:dyDescent="0.25">
      <c r="A23" s="9">
        <v>1</v>
      </c>
      <c r="B23" s="13">
        <v>44.2</v>
      </c>
      <c r="C23" s="36">
        <v>50</v>
      </c>
      <c r="D23" s="10">
        <f>C23*4*$E$11</f>
        <v>192.79834577478604</v>
      </c>
      <c r="E23" s="11">
        <f>D23/B23</f>
        <v>4.3619535243164265</v>
      </c>
      <c r="F23" s="7"/>
    </row>
    <row r="24" spans="1:7" x14ac:dyDescent="0.25">
      <c r="A24" s="9">
        <v>2</v>
      </c>
      <c r="B24" s="13">
        <v>44.2</v>
      </c>
      <c r="C24" s="36">
        <v>50</v>
      </c>
      <c r="D24" s="10">
        <f>C24*4*$E$11</f>
        <v>192.79834577478604</v>
      </c>
      <c r="E24" s="11">
        <f>D24/B24</f>
        <v>4.3619535243164265</v>
      </c>
      <c r="F24" s="7"/>
    </row>
    <row r="25" spans="1:7" ht="15.75" thickBot="1" x14ac:dyDescent="0.3">
      <c r="A25" s="9">
        <v>3</v>
      </c>
      <c r="B25" s="13">
        <v>44.4</v>
      </c>
      <c r="C25" s="36">
        <v>50</v>
      </c>
      <c r="D25" s="10">
        <f>C25*4*$E$11</f>
        <v>192.79834577478604</v>
      </c>
      <c r="E25" s="11">
        <f>D25/B25</f>
        <v>4.3423050850177036</v>
      </c>
      <c r="F25" s="7"/>
    </row>
    <row r="26" spans="1:7" ht="15.75" thickBot="1" x14ac:dyDescent="0.3">
      <c r="A26" s="5"/>
      <c r="B26" s="8" t="s">
        <v>39</v>
      </c>
      <c r="C26" s="8" t="s">
        <v>16</v>
      </c>
      <c r="D26" s="6"/>
      <c r="E26" s="2">
        <f>AVERAGE(E23:E25)</f>
        <v>4.3554040445501849</v>
      </c>
      <c r="F26" s="7"/>
    </row>
    <row r="27" spans="1:7" ht="15.75" thickBot="1" x14ac:dyDescent="0.3">
      <c r="A27" s="5" t="s">
        <v>15</v>
      </c>
      <c r="B27" s="37">
        <f>AVERAGE(B23:B25)</f>
        <v>44.266666666666673</v>
      </c>
      <c r="C27" s="37">
        <f>AVERAGE(C23:C25)</f>
        <v>50</v>
      </c>
      <c r="D27" s="6"/>
      <c r="E27" s="12">
        <f>STDEV(E23:E25)/E26</f>
        <v>2.6045876805547295E-3</v>
      </c>
      <c r="F27" s="7"/>
    </row>
    <row r="28" spans="1:7" x14ac:dyDescent="0.25">
      <c r="A28" s="5"/>
      <c r="B28" s="6"/>
      <c r="C28" s="6"/>
      <c r="D28" s="6"/>
      <c r="E28" s="6"/>
      <c r="F28" s="7"/>
    </row>
    <row r="29" spans="1:7" x14ac:dyDescent="0.25">
      <c r="A29" s="5"/>
      <c r="B29" s="6"/>
      <c r="C29" s="6"/>
      <c r="D29" s="6"/>
      <c r="E29" s="6"/>
      <c r="F29" s="7"/>
    </row>
    <row r="30" spans="1:7" ht="18" x14ac:dyDescent="0.35">
      <c r="A30" s="5"/>
      <c r="B30" s="6"/>
      <c r="C30" s="14" t="s">
        <v>17</v>
      </c>
      <c r="D30" s="15">
        <v>8.4009999999999998</v>
      </c>
      <c r="E30" s="8" t="s">
        <v>18</v>
      </c>
      <c r="F30" s="7"/>
    </row>
    <row r="31" spans="1:7" x14ac:dyDescent="0.25">
      <c r="A31" s="5"/>
      <c r="B31" s="6"/>
      <c r="C31" s="14"/>
      <c r="D31" s="39" t="s">
        <v>37</v>
      </c>
      <c r="E31" s="39" t="s">
        <v>38</v>
      </c>
      <c r="F31" s="39" t="s">
        <v>38</v>
      </c>
    </row>
    <row r="32" spans="1:7" x14ac:dyDescent="0.25">
      <c r="A32" s="5"/>
      <c r="B32" s="6"/>
      <c r="C32" s="14" t="s">
        <v>24</v>
      </c>
      <c r="D32" s="33">
        <v>30.9</v>
      </c>
      <c r="E32" s="33">
        <v>30.9</v>
      </c>
      <c r="F32" s="38">
        <v>31</v>
      </c>
      <c r="G32" s="1"/>
    </row>
    <row r="33" spans="1:6" x14ac:dyDescent="0.25">
      <c r="A33" s="5"/>
      <c r="B33" s="6"/>
      <c r="C33" s="14" t="s">
        <v>13</v>
      </c>
      <c r="D33" s="8">
        <f>$C$27*D32/$B$27</f>
        <v>34.902108433734938</v>
      </c>
      <c r="E33" s="8">
        <f>$C$27*E32/$B$27</f>
        <v>34.902108433734938</v>
      </c>
      <c r="F33" s="16">
        <f>$C$27*F32/$B$27</f>
        <v>35.015060240963848</v>
      </c>
    </row>
    <row r="34" spans="1:6" ht="18" x14ac:dyDescent="0.35">
      <c r="A34" s="5"/>
      <c r="B34" s="6"/>
      <c r="C34" s="14" t="s">
        <v>14</v>
      </c>
      <c r="D34" s="8">
        <f>50-D33</f>
        <v>15.097891566265062</v>
      </c>
      <c r="E34" s="8">
        <f>50-E33</f>
        <v>15.097891566265062</v>
      </c>
      <c r="F34" s="16">
        <f>50-F33</f>
        <v>14.984939759036152</v>
      </c>
    </row>
    <row r="35" spans="1:6" x14ac:dyDescent="0.25">
      <c r="A35" s="5"/>
      <c r="B35" s="6"/>
      <c r="C35" s="6"/>
      <c r="D35" s="8"/>
      <c r="E35" s="6"/>
      <c r="F35" s="7"/>
    </row>
    <row r="36" spans="1:6" ht="18" x14ac:dyDescent="0.35">
      <c r="A36" s="5"/>
      <c r="B36" s="6"/>
      <c r="C36" s="14" t="s">
        <v>19</v>
      </c>
      <c r="D36" s="10">
        <f>D34*$E$11*$D$30</f>
        <v>122.27019202643922</v>
      </c>
      <c r="E36" s="10">
        <f>E34*$E$11*$D$30</f>
        <v>122.27019202643922</v>
      </c>
      <c r="F36" s="17">
        <f>F34*$E$11*$D$30</f>
        <v>121.35545243521901</v>
      </c>
    </row>
    <row r="37" spans="1:6" x14ac:dyDescent="0.25">
      <c r="A37" s="5"/>
      <c r="B37" s="6"/>
      <c r="C37" s="14" t="s">
        <v>22</v>
      </c>
      <c r="D37" s="10">
        <f>(48.86584-22.5897)/(47.65977-22.5897)</f>
        <v>1.0481079630012999</v>
      </c>
      <c r="E37" s="6"/>
      <c r="F37" s="7"/>
    </row>
    <row r="38" spans="1:6" x14ac:dyDescent="0.25">
      <c r="A38" s="5"/>
      <c r="B38" s="6"/>
      <c r="C38" s="14" t="s">
        <v>20</v>
      </c>
      <c r="D38" s="8">
        <v>5.2667999999999999</v>
      </c>
      <c r="E38" s="11">
        <v>5.2740600000000004</v>
      </c>
      <c r="F38" s="16">
        <v>5.0564200000000001</v>
      </c>
    </row>
    <row r="39" spans="1:6" x14ac:dyDescent="0.25">
      <c r="A39" s="5"/>
      <c r="B39" s="6"/>
      <c r="C39" s="14" t="s">
        <v>23</v>
      </c>
      <c r="D39" s="11">
        <f>D38/$D$37</f>
        <v>5.025054847325368</v>
      </c>
      <c r="E39" s="11">
        <f>E38/$D$37</f>
        <v>5.0319816146587746</v>
      </c>
      <c r="F39" s="18">
        <f>F38/$D$37</f>
        <v>4.8243312506859839</v>
      </c>
    </row>
    <row r="40" spans="1:6" ht="18" x14ac:dyDescent="0.35">
      <c r="A40" s="5"/>
      <c r="B40" s="6"/>
      <c r="C40" s="14" t="s">
        <v>21</v>
      </c>
      <c r="D40" s="13">
        <f>D39/10*267</f>
        <v>134.16896442358731</v>
      </c>
      <c r="E40" s="13">
        <f>E39/10*267</f>
        <v>134.3539091113893</v>
      </c>
      <c r="F40" s="19">
        <f>F39/10*267</f>
        <v>128.80964439331575</v>
      </c>
    </row>
    <row r="41" spans="1:6" x14ac:dyDescent="0.25">
      <c r="A41" s="5"/>
      <c r="B41" s="6"/>
      <c r="C41" s="6"/>
      <c r="D41" s="3">
        <f>D36/D40</f>
        <v>0.91131501649232183</v>
      </c>
      <c r="E41" s="3">
        <f>E36/E40</f>
        <v>0.9100605470665406</v>
      </c>
      <c r="F41" s="3">
        <f>F36/F40</f>
        <v>0.94213017205966632</v>
      </c>
    </row>
    <row r="42" spans="1:6" x14ac:dyDescent="0.25">
      <c r="A42" s="5"/>
      <c r="B42" s="6"/>
      <c r="C42" s="6"/>
      <c r="D42" s="40"/>
      <c r="E42" s="40"/>
      <c r="F42" s="41"/>
    </row>
    <row r="43" spans="1:6" x14ac:dyDescent="0.25">
      <c r="A43" s="5"/>
      <c r="B43" s="6"/>
      <c r="C43" s="4" t="s">
        <v>27</v>
      </c>
      <c r="D43" s="23">
        <f>AVERAGE(D41:F41)</f>
        <v>0.92116857853950951</v>
      </c>
      <c r="E43" s="6"/>
      <c r="F43" s="7"/>
    </row>
    <row r="44" spans="1:6" x14ac:dyDescent="0.25">
      <c r="A44" s="20"/>
      <c r="B44" s="21"/>
      <c r="C44" s="24" t="s">
        <v>25</v>
      </c>
      <c r="D44" s="25">
        <f>STDEV(D41:F41)/AVERAGE(D41:F41)</f>
        <v>1.971854646278811E-2</v>
      </c>
      <c r="E44" s="21"/>
      <c r="F44" s="22"/>
    </row>
  </sheetData>
  <mergeCells count="1">
    <mergeCell ref="A1:F1"/>
  </mergeCells>
  <printOptions horizontalCentered="1" verticalCentered="1"/>
  <pageMargins left="0.7" right="0.7" top="0.75" bottom="0.75" header="0.3" footer="0.3"/>
  <pageSetup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2:F34"/>
  <sheetViews>
    <sheetView workbookViewId="0">
      <selection activeCell="F33" sqref="F33"/>
    </sheetView>
  </sheetViews>
  <sheetFormatPr defaultRowHeight="15" x14ac:dyDescent="0.25"/>
  <sheetData>
    <row r="32" spans="6:6" x14ac:dyDescent="0.25">
      <c r="F32">
        <f>15*9*8</f>
        <v>1080</v>
      </c>
    </row>
    <row r="33" spans="6:6" x14ac:dyDescent="0.25">
      <c r="F33">
        <f>F32/60</f>
        <v>18</v>
      </c>
    </row>
    <row r="34" spans="6:6" x14ac:dyDescent="0.25">
      <c r="F34">
        <f>8*L19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Betacool Susp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Njuguna</dc:creator>
  <cp:lastModifiedBy>Mutua</cp:lastModifiedBy>
  <cp:lastPrinted>2016-06-10T08:30:11Z</cp:lastPrinted>
  <dcterms:created xsi:type="dcterms:W3CDTF">2016-05-16T10:18:06Z</dcterms:created>
  <dcterms:modified xsi:type="dcterms:W3CDTF">2016-06-10T09:49:03Z</dcterms:modified>
</cp:coreProperties>
</file>