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7365" activeTab="1"/>
  </bookViews>
  <sheets>
    <sheet name="Relative Density (2)" sheetId="4" r:id="rId1"/>
    <sheet name="Iron" sheetId="3" r:id="rId2"/>
    <sheet name="Folic Acid" sheetId="1" r:id="rId3"/>
    <sheet name="Relative Density" sheetId="2" r:id="rId4"/>
  </sheets>
  <externalReferences>
    <externalReference r:id="rId5"/>
    <externalReference r:id="rId6"/>
  </externalReferences>
  <definedNames>
    <definedName name="_xlnm.Print_Area" localSheetId="2">'Folic Acid'!$A$1:$H$81</definedName>
    <definedName name="_xlnm.Print_Area" localSheetId="1">Iron!$A$1:$H$81</definedName>
  </definedNames>
  <calcPr calcId="145621"/>
</workbook>
</file>

<file path=xl/calcChain.xml><?xml version="1.0" encoding="utf-8"?>
<calcChain xmlns="http://schemas.openxmlformats.org/spreadsheetml/2006/main">
  <c r="D33" i="4" l="1"/>
  <c r="C33" i="4"/>
  <c r="C35" i="4" s="1"/>
  <c r="B33" i="4"/>
  <c r="C37" i="4" s="1"/>
  <c r="C39" i="4" s="1"/>
  <c r="B25" i="4"/>
  <c r="B24" i="4"/>
  <c r="B23" i="4"/>
  <c r="B22" i="4"/>
  <c r="B21" i="4"/>
  <c r="B20" i="4"/>
  <c r="C77" i="3"/>
  <c r="H72" i="3"/>
  <c r="G72" i="3"/>
  <c r="B69" i="3"/>
  <c r="H68" i="3"/>
  <c r="G68" i="3"/>
  <c r="H64" i="3"/>
  <c r="G64" i="3"/>
  <c r="B58" i="3"/>
  <c r="B57" i="3"/>
  <c r="D58" i="3" s="1"/>
  <c r="B70" i="3" s="1"/>
  <c r="E56" i="3"/>
  <c r="B55" i="3"/>
  <c r="D48" i="3"/>
  <c r="G40" i="3" s="1"/>
  <c r="B45" i="3"/>
  <c r="F42" i="3"/>
  <c r="D42" i="3"/>
  <c r="G41" i="3"/>
  <c r="E41" i="3"/>
  <c r="B34" i="3"/>
  <c r="F44" i="3" s="1"/>
  <c r="F45" i="3" s="1"/>
  <c r="B30" i="3"/>
  <c r="G39" i="3" l="1"/>
  <c r="F46" i="3"/>
  <c r="D44" i="3"/>
  <c r="D45" i="3" s="1"/>
  <c r="D49" i="3"/>
  <c r="G38" i="3"/>
  <c r="C35" i="2"/>
  <c r="D33" i="2"/>
  <c r="C33" i="2"/>
  <c r="B33" i="2"/>
  <c r="C37" i="2" s="1"/>
  <c r="C39" i="2" s="1"/>
  <c r="B25" i="2"/>
  <c r="B24" i="2"/>
  <c r="B23" i="2"/>
  <c r="B22" i="2"/>
  <c r="B21" i="2"/>
  <c r="B20" i="2"/>
  <c r="E39" i="3" l="1"/>
  <c r="D46" i="3"/>
  <c r="E40" i="3"/>
  <c r="G42" i="3"/>
  <c r="E38" i="3"/>
  <c r="C77" i="1"/>
  <c r="H72" i="1"/>
  <c r="G72" i="1"/>
  <c r="B69" i="1"/>
  <c r="H68" i="1"/>
  <c r="G68" i="1"/>
  <c r="H64" i="1"/>
  <c r="G64" i="1"/>
  <c r="B58" i="1"/>
  <c r="D58" i="1"/>
  <c r="E56" i="1"/>
  <c r="B55" i="1"/>
  <c r="B45" i="1"/>
  <c r="D48" i="1" s="1"/>
  <c r="F42" i="1"/>
  <c r="D42" i="1"/>
  <c r="G41" i="1"/>
  <c r="E41" i="1"/>
  <c r="B34" i="1"/>
  <c r="F44" i="1" s="1"/>
  <c r="B30" i="1"/>
  <c r="D50" i="3" l="1"/>
  <c r="E42" i="3"/>
  <c r="D52" i="3"/>
  <c r="F45" i="1"/>
  <c r="D49" i="1"/>
  <c r="B70" i="1"/>
  <c r="D44" i="1"/>
  <c r="D45" i="1" s="1"/>
  <c r="G71" i="3" l="1"/>
  <c r="H71" i="3" s="1"/>
  <c r="G66" i="3"/>
  <c r="H66" i="3" s="1"/>
  <c r="G62" i="3"/>
  <c r="H62" i="3" s="1"/>
  <c r="G69" i="3"/>
  <c r="H69" i="3" s="1"/>
  <c r="D51" i="3"/>
  <c r="G70" i="3"/>
  <c r="H70" i="3" s="1"/>
  <c r="G67" i="3"/>
  <c r="H67" i="3" s="1"/>
  <c r="G65" i="3"/>
  <c r="H65" i="3" s="1"/>
  <c r="G63" i="3"/>
  <c r="H63" i="3" s="1"/>
  <c r="G61" i="3"/>
  <c r="H61" i="3" s="1"/>
  <c r="F46" i="1"/>
  <c r="G38" i="1"/>
  <c r="G39" i="1"/>
  <c r="G40" i="1"/>
  <c r="D46" i="1"/>
  <c r="E39" i="1"/>
  <c r="E40" i="1"/>
  <c r="E38" i="1"/>
  <c r="H73" i="3" l="1"/>
  <c r="H75" i="3"/>
  <c r="G42" i="1"/>
  <c r="E42" i="1"/>
  <c r="D50" i="1"/>
  <c r="D52" i="1"/>
  <c r="G77" i="3" l="1"/>
  <c r="H74" i="3"/>
  <c r="D51" i="1"/>
  <c r="G69" i="1"/>
  <c r="H69" i="1" s="1"/>
  <c r="G67" i="1"/>
  <c r="H67" i="1" s="1"/>
  <c r="G63" i="1"/>
  <c r="H63" i="1" s="1"/>
  <c r="G66" i="1"/>
  <c r="H66" i="1" s="1"/>
  <c r="G71" i="1"/>
  <c r="H71" i="1" s="1"/>
  <c r="G65" i="1"/>
  <c r="H65" i="1" s="1"/>
  <c r="G62" i="1"/>
  <c r="H62" i="1" s="1"/>
  <c r="G70" i="1"/>
  <c r="H70" i="1" s="1"/>
  <c r="G61" i="1"/>
  <c r="H61" i="1" s="1"/>
  <c r="H73" i="1" l="1"/>
  <c r="H75" i="1"/>
  <c r="G77" i="1" l="1"/>
  <c r="H74" i="1"/>
</calcChain>
</file>

<file path=xl/sharedStrings.xml><?xml version="1.0" encoding="utf-8"?>
<sst xmlns="http://schemas.openxmlformats.org/spreadsheetml/2006/main" count="236" uniqueCount="114">
  <si>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</si>
  <si>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</si>
  <si>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</si>
  <si>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</si>
  <si>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</si>
  <si>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</si>
  <si>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</si>
  <si>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</si>
  <si>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</si>
  <si>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</si>
  <si>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</si>
  <si>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</si>
  <si>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</si>
  <si>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</si>
  <si>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</si>
  <si>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</si>
  <si>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</si>
  <si>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</si>
  <si>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</si>
  <si>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</si>
  <si>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</si>
  <si>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</si>
  <si>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</si>
  <si>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</si>
  <si>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</si>
  <si>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</si>
  <si>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</si>
  <si>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</si>
  <si>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</si>
  <si>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</si>
  <si>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</si>
  <si>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</si>
  <si>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</si>
  <si>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</si>
  <si>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</si>
  <si>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</si>
  <si>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</si>
  <si>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</si>
  <si>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</si>
  <si>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</si>
  <si>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</si>
  <si>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</si>
  <si>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</si>
  <si>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</si>
  <si>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</si>
  <si>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</si>
  <si>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</si>
  <si>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</si>
  <si>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</si>
  <si>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</si>
  <si>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</si>
  <si>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</si>
  <si>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</si>
  <si>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</si>
  <si>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</si>
  <si>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</si>
  <si>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</si>
  <si>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</si>
  <si>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</si>
  <si>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</si>
  <si>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</si>
  <si>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</si>
  <si>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</si>
  <si>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</si>
  <si>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</si>
  <si>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</si>
  <si>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</si>
  <si>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</si>
  <si>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</si>
  <si>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</si>
  <si>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</si>
  <si>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</si>
  <si>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</si>
  <si>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</si>
  <si>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</si>
  <si>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</si>
  <si>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</si>
  <si>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</si>
  <si>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Name</t>
  </si>
  <si>
    <t>Date</t>
  </si>
  <si>
    <t>Signature</t>
  </si>
  <si>
    <t>Analysed by:</t>
  </si>
  <si>
    <t>Reviewed By:</t>
  </si>
  <si>
    <t>DIPIFER SYRUP</t>
  </si>
  <si>
    <t>NDQD201404404</t>
  </si>
  <si>
    <t xml:space="preserve"> 'Each 5 mL contains Ferrous ascorbate equivalent to elemental Iron 30 mg and Folic Acid B.P. 0.5 mg</t>
  </si>
  <si>
    <t>Folic Acid</t>
  </si>
  <si>
    <t>NQCL-WRS-F3-1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</si>
  <si>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</si>
  <si>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</si>
  <si>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</si>
  <si>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</si>
  <si>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</si>
  <si>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</si>
  <si>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</si>
  <si>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</si>
  <si>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</si>
  <si>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</si>
  <si>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</si>
  <si>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</si>
  <si>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</si>
  <si>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</si>
  <si>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</si>
  <si>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</si>
  <si>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</si>
  <si>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</si>
  <si>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</si>
  <si>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</si>
  <si>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</si>
  <si>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</si>
  <si>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</si>
  <si>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Elemental Iron</t>
  </si>
  <si>
    <t>Ammonium Ferrous Sulphate</t>
  </si>
  <si>
    <r>
      <t>NQCL-WRS-A</t>
    </r>
    <r>
      <rPr>
        <vertAlign val="subscript"/>
        <sz val="20"/>
        <rFont val="Book Antiqua"/>
        <family val="1"/>
      </rPr>
      <t>37</t>
    </r>
    <r>
      <rPr>
        <sz val="20"/>
        <rFont val="Book Antiqua"/>
        <family val="1"/>
      </rPr>
      <t>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</si>
</sst>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000\ &quot;mg&quot;"/>
    <numFmt numFmtId="166" formatCode="0.000"/>
    <numFmt numFmtId="167" formatCode="0.0\ &quot;mL&quot;"/>
    <numFmt numFmtId="168" formatCode="0.0000\ &quot;g&quot;"/>
    <numFmt numFmtId="169" formatCode="0.0\ &quot;mg&quot;"/>
    <numFmt numFmtId="170" formatCode="0.0%"/>
    <numFmt numFmtId="171" formatCode="0.0000"/>
    <numFmt numFmtId="172" formatCode="dd\-mmm\-yyyy"/>
    <numFmt numFmtId="173" formatCode="[$-409]d/mmm/yy;@"/>
    <numFmt numFmtId="174" formatCode="0.00000"/>
    <numFmt numFmtId="175" formatCode="0.0000000"/>
  </numFmts>
  <fonts count="37">
    <font>
      <sz val="10"/>
      <color rgb="FF000000"/>
      <name val="Arial"/>
    </font>
    <font>
      <b/>
      <u/>
      <sz val="14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20"/>
      <name val="Book Antiqua"/>
      <family val="1"/>
    </font>
    <font>
      <sz val="10"/>
      <name val="Arial"/>
      <family val="2"/>
    </font>
    <font>
      <b/>
      <sz val="36"/>
      <name val="Book Antiqua"/>
      <family val="1"/>
    </font>
    <font>
      <b/>
      <sz val="72"/>
      <name val="Book Antiqua"/>
      <family val="1"/>
    </font>
    <font>
      <b/>
      <sz val="28"/>
      <name val="Book Antiqua"/>
      <family val="1"/>
    </font>
    <font>
      <b/>
      <sz val="52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4"/>
      <name val="Book Antiqua"/>
      <family val="1"/>
    </font>
    <font>
      <b/>
      <u/>
      <sz val="16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b/>
      <sz val="14"/>
      <color theme="1"/>
      <name val="Calibri"/>
      <family val="2"/>
      <scheme val="minor"/>
    </font>
    <font>
      <sz val="14"/>
      <name val="Arial"/>
      <family val="2"/>
    </font>
    <font>
      <i/>
      <sz val="14"/>
      <name val="Arial"/>
      <family val="2"/>
    </font>
    <font>
      <i/>
      <sz val="14"/>
      <name val="Book Antiqua"/>
      <family val="1"/>
    </font>
    <font>
      <vertAlign val="superscript"/>
      <sz val="14"/>
      <name val="Book Antiqua"/>
      <family val="1"/>
    </font>
    <font>
      <vertAlign val="subscript"/>
      <sz val="20"/>
      <name val="Book Antiqua"/>
      <family val="1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6" fillId="2" borderId="0"/>
    <xf numFmtId="9" fontId="16" fillId="2" borderId="0" applyFont="0" applyFill="0" applyBorder="0" applyAlignment="0" applyProtection="0"/>
  </cellStyleXfs>
  <cellXfs count="38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vertical="center" wrapText="1"/>
    </xf>
    <xf numFmtId="0" fontId="6" fillId="2" borderId="0" xfId="0" applyFont="1" applyFill="1"/>
    <xf numFmtId="0" fontId="7" fillId="2" borderId="0" xfId="0" applyFont="1" applyFill="1"/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vertical="center" wrapText="1"/>
    </xf>
    <xf numFmtId="0" fontId="4" fillId="2" borderId="0" xfId="0" applyFont="1" applyFill="1"/>
    <xf numFmtId="0" fontId="8" fillId="2" borderId="0" xfId="0" applyFont="1" applyFill="1" applyAlignment="1">
      <alignment horizontal="left" vertical="center" wrapText="1"/>
    </xf>
    <xf numFmtId="165" fontId="3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/>
    <xf numFmtId="0" fontId="2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1" fontId="3" fillId="3" borderId="9" xfId="0" applyNumberFormat="1" applyFont="1" applyFill="1" applyBorder="1" applyAlignment="1">
      <alignment horizontal="center"/>
    </xf>
    <xf numFmtId="166" fontId="3" fillId="3" borderId="10" xfId="0" applyNumberFormat="1" applyFont="1" applyFill="1" applyBorder="1" applyAlignment="1">
      <alignment horizontal="center"/>
    </xf>
    <xf numFmtId="2" fontId="2" fillId="3" borderId="1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4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3" borderId="12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2" borderId="13" xfId="0" applyFont="1" applyFill="1" applyBorder="1" applyAlignment="1">
      <alignment horizontal="right"/>
    </xf>
    <xf numFmtId="10" fontId="2" fillId="3" borderId="11" xfId="0" applyNumberFormat="1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14" xfId="0" applyFont="1" applyFill="1" applyBorder="1" applyAlignment="1">
      <alignment horizontal="center"/>
    </xf>
    <xf numFmtId="2" fontId="3" fillId="2" borderId="14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/>
    <xf numFmtId="166" fontId="3" fillId="3" borderId="17" xfId="0" applyNumberFormat="1" applyFont="1" applyFill="1" applyBorder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3" fillId="2" borderId="18" xfId="0" applyFont="1" applyFill="1" applyBorder="1" applyAlignment="1">
      <alignment horizontal="center"/>
    </xf>
    <xf numFmtId="0" fontId="2" fillId="2" borderId="19" xfId="0" applyFont="1" applyFill="1" applyBorder="1"/>
    <xf numFmtId="0" fontId="2" fillId="2" borderId="20" xfId="0" applyFont="1" applyFill="1" applyBorder="1"/>
    <xf numFmtId="0" fontId="8" fillId="2" borderId="21" xfId="0" applyFont="1" applyFill="1" applyBorder="1" applyAlignment="1">
      <alignment horizontal="left" vertical="center" wrapText="1"/>
    </xf>
    <xf numFmtId="0" fontId="2" fillId="2" borderId="21" xfId="0" applyFont="1" applyFill="1" applyBorder="1"/>
    <xf numFmtId="0" fontId="2" fillId="2" borderId="21" xfId="0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4" xfId="0" applyFont="1" applyFill="1" applyBorder="1"/>
    <xf numFmtId="0" fontId="3" fillId="2" borderId="25" xfId="0" applyFont="1" applyFill="1" applyBorder="1"/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166" fontId="2" fillId="2" borderId="18" xfId="0" applyNumberFormat="1" applyFont="1" applyFill="1" applyBorder="1" applyAlignment="1">
      <alignment horizontal="center"/>
    </xf>
    <xf numFmtId="166" fontId="2" fillId="2" borderId="26" xfId="0" applyNumberFormat="1" applyFont="1" applyFill="1" applyBorder="1" applyAlignment="1">
      <alignment horizontal="center"/>
    </xf>
    <xf numFmtId="166" fontId="2" fillId="2" borderId="27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19" xfId="0" applyFont="1" applyFill="1" applyBorder="1"/>
    <xf numFmtId="0" fontId="2" fillId="2" borderId="20" xfId="0" applyFont="1" applyFill="1" applyBorder="1"/>
    <xf numFmtId="0" fontId="2" fillId="2" borderId="0" xfId="0" applyFont="1" applyFill="1" applyAlignment="1">
      <alignment horizontal="right"/>
    </xf>
    <xf numFmtId="167" fontId="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4" xfId="0" applyNumberFormat="1" applyFont="1" applyFill="1" applyBorder="1" applyAlignment="1">
      <alignment horizontal="center" vertical="center"/>
    </xf>
    <xf numFmtId="10" fontId="2" fillId="2" borderId="3" xfId="0" applyNumberFormat="1" applyFont="1" applyFill="1" applyBorder="1" applyAlignment="1">
      <alignment horizontal="center" vertical="center"/>
    </xf>
    <xf numFmtId="10" fontId="2" fillId="2" borderId="29" xfId="0" applyNumberFormat="1" applyFont="1" applyFill="1" applyBorder="1" applyAlignment="1">
      <alignment horizontal="center" vertical="center"/>
    </xf>
    <xf numFmtId="2" fontId="2" fillId="2" borderId="14" xfId="0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/>
    </xf>
    <xf numFmtId="2" fontId="2" fillId="2" borderId="16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" fontId="3" fillId="3" borderId="30" xfId="0" applyNumberFormat="1" applyFont="1" applyFill="1" applyBorder="1" applyAlignment="1">
      <alignment horizontal="center"/>
    </xf>
    <xf numFmtId="0" fontId="2" fillId="2" borderId="31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2" fontId="2" fillId="3" borderId="32" xfId="0" applyNumberFormat="1" applyFont="1" applyFill="1" applyBorder="1" applyAlignment="1">
      <alignment horizontal="center"/>
    </xf>
    <xf numFmtId="2" fontId="2" fillId="4" borderId="32" xfId="0" applyNumberFormat="1" applyFont="1" applyFill="1" applyBorder="1" applyAlignment="1">
      <alignment horizontal="center"/>
    </xf>
    <xf numFmtId="0" fontId="2" fillId="2" borderId="30" xfId="0" applyFont="1" applyFill="1" applyBorder="1" applyAlignment="1">
      <alignment horizontal="right"/>
    </xf>
    <xf numFmtId="2" fontId="2" fillId="3" borderId="6" xfId="0" applyNumberFormat="1" applyFont="1" applyFill="1" applyBorder="1" applyAlignment="1">
      <alignment horizontal="center"/>
    </xf>
    <xf numFmtId="0" fontId="2" fillId="2" borderId="33" xfId="0" applyFont="1" applyFill="1" applyBorder="1" applyAlignment="1">
      <alignment horizontal="right"/>
    </xf>
    <xf numFmtId="166" fontId="3" fillId="4" borderId="33" xfId="0" applyNumberFormat="1" applyFont="1" applyFill="1" applyBorder="1" applyAlignment="1">
      <alignment horizontal="center"/>
    </xf>
    <xf numFmtId="0" fontId="2" fillId="2" borderId="28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168" fontId="3" fillId="2" borderId="0" xfId="0" applyNumberFormat="1" applyFont="1" applyFill="1" applyAlignment="1">
      <alignment horizontal="center"/>
    </xf>
    <xf numFmtId="0" fontId="2" fillId="2" borderId="19" xfId="0" applyFont="1" applyFill="1" applyBorder="1" applyProtection="1">
      <protection locked="0"/>
    </xf>
    <xf numFmtId="0" fontId="3" fillId="2" borderId="20" xfId="0" applyFont="1" applyFill="1" applyBorder="1" applyProtection="1">
      <protection locked="0"/>
    </xf>
    <xf numFmtId="0" fontId="9" fillId="5" borderId="0" xfId="0" applyFont="1" applyFill="1" applyAlignment="1" applyProtection="1">
      <alignment horizontal="center"/>
      <protection locked="0"/>
    </xf>
    <xf numFmtId="0" fontId="10" fillId="5" borderId="0" xfId="0" applyFont="1" applyFill="1" applyAlignment="1" applyProtection="1">
      <alignment horizontal="center"/>
      <protection locked="0"/>
    </xf>
    <xf numFmtId="0" fontId="9" fillId="5" borderId="0" xfId="0" applyFont="1" applyFill="1" applyAlignment="1" applyProtection="1">
      <alignment horizontal="left"/>
      <protection locked="0"/>
    </xf>
    <xf numFmtId="0" fontId="9" fillId="2" borderId="0" xfId="0" applyFont="1" applyFill="1"/>
    <xf numFmtId="0" fontId="10" fillId="5" borderId="4" xfId="0" applyFont="1" applyFill="1" applyBorder="1" applyAlignment="1" applyProtection="1">
      <alignment horizontal="center"/>
      <protection locked="0"/>
    </xf>
    <xf numFmtId="0" fontId="10" fillId="5" borderId="3" xfId="0" applyFont="1" applyFill="1" applyBorder="1" applyAlignment="1" applyProtection="1">
      <alignment horizontal="center"/>
      <protection locked="0"/>
    </xf>
    <xf numFmtId="0" fontId="10" fillId="5" borderId="34" xfId="0" applyFont="1" applyFill="1" applyBorder="1" applyAlignment="1" applyProtection="1">
      <alignment horizontal="center"/>
      <protection locked="0"/>
    </xf>
    <xf numFmtId="0" fontId="10" fillId="5" borderId="2" xfId="0" applyFont="1" applyFill="1" applyBorder="1" applyAlignment="1" applyProtection="1">
      <alignment horizontal="center"/>
      <protection locked="0"/>
    </xf>
    <xf numFmtId="0" fontId="10" fillId="5" borderId="35" xfId="0" applyFont="1" applyFill="1" applyBorder="1" applyAlignment="1" applyProtection="1">
      <alignment horizontal="center"/>
      <protection locked="0"/>
    </xf>
    <xf numFmtId="0" fontId="10" fillId="5" borderId="33" xfId="0" applyFont="1" applyFill="1" applyBorder="1" applyAlignment="1" applyProtection="1">
      <alignment horizontal="center"/>
      <protection locked="0"/>
    </xf>
    <xf numFmtId="0" fontId="10" fillId="5" borderId="32" xfId="0" applyFont="1" applyFill="1" applyBorder="1" applyAlignment="1" applyProtection="1">
      <alignment horizontal="center"/>
      <protection locked="0"/>
    </xf>
    <xf numFmtId="167" fontId="10" fillId="5" borderId="0" xfId="0" applyNumberFormat="1" applyFont="1" applyFill="1" applyAlignment="1" applyProtection="1">
      <alignment horizontal="center"/>
      <protection locked="0"/>
    </xf>
    <xf numFmtId="169" fontId="10" fillId="5" borderId="0" xfId="0" applyNumberFormat="1" applyFont="1" applyFill="1" applyAlignment="1" applyProtection="1">
      <alignment horizontal="center"/>
      <protection locked="0"/>
    </xf>
    <xf numFmtId="0" fontId="10" fillId="5" borderId="1" xfId="0" applyFont="1" applyFill="1" applyBorder="1" applyAlignment="1" applyProtection="1">
      <alignment horizontal="center"/>
      <protection locked="0"/>
    </xf>
    <xf numFmtId="0" fontId="10" fillId="5" borderId="28" xfId="0" applyFont="1" applyFill="1" applyBorder="1" applyAlignment="1" applyProtection="1">
      <alignment horizontal="center"/>
      <protection locked="0"/>
    </xf>
    <xf numFmtId="2" fontId="9" fillId="2" borderId="29" xfId="0" applyNumberFormat="1" applyFont="1" applyFill="1" applyBorder="1" applyAlignment="1">
      <alignment horizontal="center"/>
    </xf>
    <xf numFmtId="10" fontId="10" fillId="4" borderId="8" xfId="0" applyNumberFormat="1" applyFont="1" applyFill="1" applyBorder="1" applyAlignment="1">
      <alignment horizontal="center"/>
    </xf>
    <xf numFmtId="10" fontId="10" fillId="3" borderId="37" xfId="0" applyNumberFormat="1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2" fontId="10" fillId="5" borderId="0" xfId="0" applyNumberFormat="1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right"/>
    </xf>
    <xf numFmtId="170" fontId="10" fillId="2" borderId="0" xfId="0" applyNumberFormat="1" applyFont="1" applyFill="1" applyAlignment="1">
      <alignment horizontal="center"/>
    </xf>
    <xf numFmtId="171" fontId="3" fillId="2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Protection="1">
      <protection locked="0"/>
    </xf>
    <xf numFmtId="172" fontId="15" fillId="6" borderId="0" xfId="0" applyNumberFormat="1" applyFont="1" applyFill="1" applyAlignment="1" applyProtection="1">
      <alignment horizontal="left"/>
      <protection locked="0"/>
    </xf>
    <xf numFmtId="0" fontId="18" fillId="2" borderId="0" xfId="1" applyFont="1" applyAlignment="1">
      <alignment vertical="center"/>
    </xf>
    <xf numFmtId="0" fontId="16" fillId="2" borderId="0" xfId="1"/>
    <xf numFmtId="0" fontId="20" fillId="2" borderId="0" xfId="1" applyFont="1" applyAlignment="1">
      <alignment vertical="center"/>
    </xf>
    <xf numFmtId="0" fontId="23" fillId="2" borderId="0" xfId="1" applyFont="1" applyAlignment="1">
      <alignment horizontal="right"/>
    </xf>
    <xf numFmtId="0" fontId="24" fillId="2" borderId="0" xfId="1" applyFont="1" applyProtection="1">
      <protection locked="0"/>
    </xf>
    <xf numFmtId="173" fontId="24" fillId="2" borderId="0" xfId="1" applyNumberFormat="1" applyFont="1" applyProtection="1">
      <protection locked="0"/>
    </xf>
    <xf numFmtId="2" fontId="23" fillId="2" borderId="44" xfId="1" applyNumberFormat="1" applyFont="1" applyBorder="1" applyAlignment="1">
      <alignment horizontal="center" wrapText="1"/>
    </xf>
    <xf numFmtId="2" fontId="23" fillId="2" borderId="48" xfId="1" applyNumberFormat="1" applyFont="1" applyBorder="1" applyAlignment="1">
      <alignment horizontal="center" wrapText="1"/>
    </xf>
    <xf numFmtId="2" fontId="25" fillId="2" borderId="0" xfId="1" applyNumberFormat="1" applyFont="1" applyFill="1" applyAlignment="1">
      <alignment horizontal="center"/>
    </xf>
    <xf numFmtId="2" fontId="26" fillId="2" borderId="0" xfId="1" applyNumberFormat="1" applyFont="1" applyFill="1" applyAlignment="1">
      <alignment horizontal="center"/>
    </xf>
    <xf numFmtId="0" fontId="16" fillId="2" borderId="0" xfId="1" applyFill="1"/>
    <xf numFmtId="174" fontId="24" fillId="6" borderId="49" xfId="1" applyNumberFormat="1" applyFont="1" applyFill="1" applyBorder="1" applyAlignment="1" applyProtection="1">
      <alignment horizontal="center"/>
      <protection locked="0"/>
    </xf>
    <xf numFmtId="174" fontId="24" fillId="6" borderId="50" xfId="1" applyNumberFormat="1" applyFont="1" applyFill="1" applyBorder="1" applyAlignment="1" applyProtection="1">
      <alignment horizontal="center"/>
      <protection locked="0"/>
    </xf>
    <xf numFmtId="174" fontId="26" fillId="2" borderId="0" xfId="1" applyNumberFormat="1" applyFont="1" applyFill="1" applyAlignment="1">
      <alignment horizontal="center"/>
    </xf>
    <xf numFmtId="174" fontId="24" fillId="2" borderId="51" xfId="1" applyNumberFormat="1" applyFont="1" applyBorder="1" applyAlignment="1">
      <alignment horizontal="center"/>
    </xf>
    <xf numFmtId="174" fontId="24" fillId="6" borderId="52" xfId="1" applyNumberFormat="1" applyFont="1" applyFill="1" applyBorder="1" applyAlignment="1" applyProtection="1">
      <alignment horizontal="center"/>
      <protection locked="0"/>
    </xf>
    <xf numFmtId="174" fontId="24" fillId="2" borderId="0" xfId="1" applyNumberFormat="1" applyFont="1" applyBorder="1" applyAlignment="1">
      <alignment horizontal="center"/>
    </xf>
    <xf numFmtId="174" fontId="24" fillId="2" borderId="53" xfId="1" applyNumberFormat="1" applyFont="1" applyBorder="1" applyAlignment="1">
      <alignment horizontal="center"/>
    </xf>
    <xf numFmtId="175" fontId="23" fillId="7" borderId="49" xfId="1" applyNumberFormat="1" applyFont="1" applyFill="1" applyBorder="1" applyAlignment="1">
      <alignment horizontal="center"/>
    </xf>
    <xf numFmtId="175" fontId="25" fillId="2" borderId="0" xfId="1" applyNumberFormat="1" applyFont="1" applyFill="1" applyAlignment="1">
      <alignment horizontal="center"/>
    </xf>
    <xf numFmtId="2" fontId="24" fillId="2" borderId="0" xfId="1" applyNumberFormat="1" applyFont="1" applyAlignment="1">
      <alignment horizontal="center"/>
    </xf>
    <xf numFmtId="2" fontId="24" fillId="2" borderId="49" xfId="1" applyNumberFormat="1" applyFont="1" applyBorder="1" applyAlignment="1">
      <alignment horizontal="center"/>
    </xf>
    <xf numFmtId="175" fontId="24" fillId="2" borderId="49" xfId="1" applyNumberFormat="1" applyFont="1" applyBorder="1" applyAlignment="1">
      <alignment horizontal="center"/>
    </xf>
    <xf numFmtId="175" fontId="26" fillId="2" borderId="0" xfId="1" applyNumberFormat="1" applyFont="1" applyFill="1" applyAlignment="1">
      <alignment horizontal="center"/>
    </xf>
    <xf numFmtId="175" fontId="24" fillId="2" borderId="0" xfId="1" applyNumberFormat="1" applyFont="1" applyAlignment="1">
      <alignment horizontal="center"/>
    </xf>
    <xf numFmtId="175" fontId="26" fillId="2" borderId="0" xfId="1" applyNumberFormat="1" applyFont="1" applyFill="1" applyBorder="1" applyAlignment="1">
      <alignment horizontal="center"/>
    </xf>
    <xf numFmtId="2" fontId="26" fillId="2" borderId="0" xfId="1" applyNumberFormat="1" applyFont="1" applyFill="1" applyBorder="1" applyAlignment="1">
      <alignment horizontal="center"/>
    </xf>
    <xf numFmtId="2" fontId="24" fillId="2" borderId="49" xfId="1" applyNumberFormat="1" applyFont="1" applyBorder="1" applyAlignment="1">
      <alignment horizontal="center" wrapText="1"/>
    </xf>
    <xf numFmtId="171" fontId="23" fillId="7" borderId="46" xfId="1" applyNumberFormat="1" applyFont="1" applyFill="1" applyBorder="1" applyAlignment="1">
      <alignment horizontal="center" vertical="center"/>
    </xf>
    <xf numFmtId="2" fontId="26" fillId="2" borderId="0" xfId="1" applyNumberFormat="1" applyFont="1" applyFill="1" applyAlignment="1">
      <alignment horizontal="center" wrapText="1"/>
    </xf>
    <xf numFmtId="171" fontId="25" fillId="2" borderId="0" xfId="1" applyNumberFormat="1" applyFont="1" applyFill="1" applyBorder="1" applyAlignment="1">
      <alignment horizontal="center" vertical="center"/>
    </xf>
    <xf numFmtId="2" fontId="26" fillId="2" borderId="0" xfId="1" applyNumberFormat="1" applyFont="1" applyFill="1" applyBorder="1" applyAlignment="1">
      <alignment horizontal="center" wrapText="1"/>
    </xf>
    <xf numFmtId="0" fontId="26" fillId="2" borderId="54" xfId="1" applyFont="1" applyBorder="1"/>
    <xf numFmtId="0" fontId="26" fillId="2" borderId="0" xfId="1" applyFont="1" applyAlignment="1">
      <alignment horizontal="center"/>
    </xf>
    <xf numFmtId="0" fontId="26" fillId="2" borderId="0" xfId="1" applyFont="1"/>
    <xf numFmtId="10" fontId="26" fillId="2" borderId="54" xfId="2" applyNumberFormat="1" applyFont="1" applyBorder="1"/>
    <xf numFmtId="2" fontId="26" fillId="2" borderId="0" xfId="1" applyNumberFormat="1" applyFont="1" applyBorder="1" applyAlignment="1">
      <alignment horizontal="center"/>
    </xf>
    <xf numFmtId="10" fontId="26" fillId="2" borderId="0" xfId="1" applyNumberFormat="1" applyFont="1" applyBorder="1" applyAlignment="1">
      <alignment horizontal="center"/>
    </xf>
    <xf numFmtId="0" fontId="16" fillId="2" borderId="0" xfId="1" applyBorder="1"/>
    <xf numFmtId="0" fontId="24" fillId="2" borderId="0" xfId="1" applyFont="1"/>
    <xf numFmtId="0" fontId="23" fillId="2" borderId="47" xfId="1" applyFont="1" applyBorder="1" applyAlignment="1"/>
    <xf numFmtId="0" fontId="23" fillId="2" borderId="47" xfId="1" applyFont="1" applyBorder="1" applyAlignment="1">
      <alignment horizontal="center"/>
    </xf>
    <xf numFmtId="0" fontId="24" fillId="2" borderId="47" xfId="1" applyFont="1" applyBorder="1" applyAlignment="1">
      <alignment horizontal="center"/>
    </xf>
    <xf numFmtId="0" fontId="23" fillId="2" borderId="0" xfId="1" applyFont="1" applyBorder="1" applyAlignment="1">
      <alignment horizontal="right"/>
    </xf>
    <xf numFmtId="0" fontId="24" fillId="2" borderId="55" xfId="1" quotePrefix="1" applyFont="1" applyBorder="1" applyAlignment="1"/>
    <xf numFmtId="0" fontId="24" fillId="2" borderId="0" xfId="1" quotePrefix="1" applyFont="1" applyBorder="1" applyAlignment="1"/>
    <xf numFmtId="0" fontId="24" fillId="2" borderId="0" xfId="1" applyFont="1" applyBorder="1"/>
    <xf numFmtId="0" fontId="24" fillId="2" borderId="55" xfId="1" applyFont="1" applyBorder="1" applyAlignment="1"/>
    <xf numFmtId="0" fontId="23" fillId="2" borderId="56" xfId="1" applyFont="1" applyBorder="1" applyAlignment="1"/>
    <xf numFmtId="0" fontId="23" fillId="2" borderId="0" xfId="1" applyFont="1" applyBorder="1" applyAlignment="1"/>
    <xf numFmtId="0" fontId="24" fillId="2" borderId="56" xfId="1" applyFont="1" applyBorder="1" applyAlignment="1"/>
    <xf numFmtId="2" fontId="26" fillId="2" borderId="0" xfId="1" applyNumberFormat="1" applyFont="1" applyAlignment="1">
      <alignment horizontal="center"/>
    </xf>
    <xf numFmtId="10" fontId="26" fillId="2" borderId="0" xfId="1" applyNumberFormat="1" applyFont="1" applyAlignment="1">
      <alignment horizontal="center"/>
    </xf>
    <xf numFmtId="166" fontId="26" fillId="2" borderId="0" xfId="1" applyNumberFormat="1" applyFont="1" applyAlignment="1">
      <alignment horizontal="center"/>
    </xf>
    <xf numFmtId="171" fontId="26" fillId="2" borderId="0" xfId="1" applyNumberFormat="1" applyFont="1" applyAlignment="1">
      <alignment horizontal="center"/>
    </xf>
    <xf numFmtId="0" fontId="16" fillId="2" borderId="0" xfId="1" applyAlignment="1">
      <alignment horizontal="center"/>
    </xf>
    <xf numFmtId="166" fontId="16" fillId="2" borderId="0" xfId="1" applyNumberFormat="1"/>
    <xf numFmtId="0" fontId="16" fillId="2" borderId="0" xfId="1" applyAlignment="1">
      <alignment horizontal="right"/>
    </xf>
    <xf numFmtId="2" fontId="10" fillId="5" borderId="36" xfId="0" applyNumberFormat="1" applyFont="1" applyFill="1" applyBorder="1" applyAlignment="1" applyProtection="1">
      <alignment horizontal="center"/>
      <protection locked="0"/>
    </xf>
    <xf numFmtId="0" fontId="9" fillId="5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4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28" xfId="0" applyFont="1" applyFill="1" applyBorder="1" applyAlignment="1">
      <alignment horizontal="left" vertical="center" wrapText="1"/>
    </xf>
    <xf numFmtId="0" fontId="8" fillId="2" borderId="29" xfId="0" applyFont="1" applyFill="1" applyBorder="1" applyAlignment="1">
      <alignment horizontal="left" vertical="center" wrapText="1"/>
    </xf>
    <xf numFmtId="0" fontId="10" fillId="5" borderId="0" xfId="0" applyFont="1" applyFill="1" applyAlignment="1" applyProtection="1">
      <alignment horizontal="left"/>
      <protection locked="0"/>
    </xf>
    <xf numFmtId="0" fontId="8" fillId="2" borderId="39" xfId="0" applyFont="1" applyFill="1" applyBorder="1" applyAlignment="1">
      <alignment horizontal="left" vertical="center" wrapText="1"/>
    </xf>
    <xf numFmtId="0" fontId="8" fillId="2" borderId="21" xfId="0" applyFont="1" applyFill="1" applyBorder="1" applyAlignment="1">
      <alignment horizontal="left" vertical="center" wrapText="1"/>
    </xf>
    <xf numFmtId="0" fontId="8" fillId="2" borderId="40" xfId="0" applyFont="1" applyFill="1" applyBorder="1" applyAlignment="1">
      <alignment horizontal="justify" vertical="center" wrapText="1"/>
    </xf>
    <xf numFmtId="0" fontId="8" fillId="2" borderId="41" xfId="0" applyFont="1" applyFill="1" applyBorder="1" applyAlignment="1">
      <alignment horizontal="justify" vertical="center" wrapText="1"/>
    </xf>
    <xf numFmtId="0" fontId="8" fillId="2" borderId="42" xfId="0" applyFont="1" applyFill="1" applyBorder="1" applyAlignment="1">
      <alignment horizontal="justify" vertical="center" wrapText="1"/>
    </xf>
    <xf numFmtId="0" fontId="8" fillId="2" borderId="40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171" fontId="10" fillId="5" borderId="14" xfId="0" applyNumberFormat="1" applyFont="1" applyFill="1" applyBorder="1" applyAlignment="1" applyProtection="1">
      <alignment horizontal="center" vertical="center"/>
      <protection locked="0"/>
    </xf>
    <xf numFmtId="171" fontId="10" fillId="5" borderId="15" xfId="0" applyNumberFormat="1" applyFont="1" applyFill="1" applyBorder="1" applyAlignment="1" applyProtection="1">
      <alignment horizontal="center" vertical="center"/>
      <protection locked="0"/>
    </xf>
    <xf numFmtId="171" fontId="10" fillId="5" borderId="16" xfId="0" applyNumberFormat="1" applyFont="1" applyFill="1" applyBorder="1" applyAlignment="1" applyProtection="1">
      <alignment horizontal="center" vertical="center"/>
      <protection locked="0"/>
    </xf>
    <xf numFmtId="0" fontId="3" fillId="2" borderId="3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0" fontId="8" fillId="2" borderId="42" xfId="0" applyFont="1" applyFill="1" applyBorder="1" applyAlignment="1">
      <alignment horizontal="center"/>
    </xf>
    <xf numFmtId="0" fontId="17" fillId="2" borderId="0" xfId="1" applyFont="1" applyAlignment="1">
      <alignment horizontal="center" vertical="center"/>
    </xf>
    <xf numFmtId="0" fontId="19" fillId="2" borderId="0" xfId="1" applyFont="1" applyAlignment="1">
      <alignment horizontal="center" vertical="center"/>
    </xf>
    <xf numFmtId="0" fontId="21" fillId="2" borderId="44" xfId="1" applyFont="1" applyBorder="1" applyAlignment="1">
      <alignment horizontal="center"/>
    </xf>
    <xf numFmtId="0" fontId="21" fillId="2" borderId="45" xfId="1" applyFont="1" applyBorder="1" applyAlignment="1">
      <alignment horizontal="center"/>
    </xf>
    <xf numFmtId="0" fontId="21" fillId="2" borderId="46" xfId="1" applyFont="1" applyBorder="1" applyAlignment="1">
      <alignment horizontal="center"/>
    </xf>
    <xf numFmtId="0" fontId="22" fillId="2" borderId="47" xfId="1" applyFont="1" applyBorder="1" applyAlignment="1">
      <alignment horizontal="center" vertical="center"/>
    </xf>
    <xf numFmtId="0" fontId="18" fillId="2" borderId="0" xfId="1" applyFont="1" applyAlignment="1">
      <alignment horizontal="center" vertical="center"/>
    </xf>
    <xf numFmtId="0" fontId="27" fillId="2" borderId="0" xfId="1" applyFont="1"/>
    <xf numFmtId="0" fontId="20" fillId="2" borderId="0" xfId="1" applyFont="1" applyAlignment="1">
      <alignment horizontal="center" vertical="center"/>
    </xf>
    <xf numFmtId="0" fontId="28" fillId="2" borderId="47" xfId="1" applyFont="1" applyBorder="1" applyAlignment="1">
      <alignment horizontal="center" vertical="center"/>
    </xf>
    <xf numFmtId="0" fontId="29" fillId="2" borderId="0" xfId="1" applyFont="1"/>
    <xf numFmtId="0" fontId="30" fillId="6" borderId="0" xfId="1" applyFont="1" applyFill="1" applyAlignment="1" applyProtection="1">
      <alignment horizontal="left"/>
      <protection locked="0"/>
    </xf>
    <xf numFmtId="0" fontId="15" fillId="6" borderId="0" xfId="1" applyFont="1" applyFill="1" applyAlignment="1" applyProtection="1">
      <alignment horizontal="left"/>
      <protection locked="0"/>
    </xf>
    <xf numFmtId="0" fontId="15" fillId="2" borderId="0" xfId="1" applyFont="1" applyProtection="1">
      <protection locked="0"/>
    </xf>
    <xf numFmtId="0" fontId="15" fillId="2" borderId="0" xfId="1" applyFont="1"/>
    <xf numFmtId="0" fontId="15" fillId="6" borderId="0" xfId="1" quotePrefix="1" applyFont="1" applyFill="1" applyAlignment="1" applyProtection="1">
      <alignment horizontal="left"/>
      <protection locked="0"/>
    </xf>
    <xf numFmtId="164" fontId="15" fillId="6" borderId="0" xfId="1" applyNumberFormat="1" applyFont="1" applyFill="1" applyAlignment="1" applyProtection="1">
      <alignment horizontal="left"/>
      <protection locked="0"/>
    </xf>
    <xf numFmtId="164" fontId="27" fillId="2" borderId="0" xfId="1" applyNumberFormat="1" applyFont="1" applyAlignment="1">
      <alignment horizontal="left"/>
    </xf>
    <xf numFmtId="0" fontId="22" fillId="2" borderId="0" xfId="1" applyFont="1"/>
    <xf numFmtId="0" fontId="29" fillId="2" borderId="0" xfId="1" applyFont="1" applyAlignment="1">
      <alignment horizontal="right"/>
    </xf>
    <xf numFmtId="0" fontId="27" fillId="2" borderId="0" xfId="1" applyFont="1" applyAlignment="1">
      <alignment horizontal="right"/>
    </xf>
    <xf numFmtId="0" fontId="15" fillId="6" borderId="0" xfId="1" applyFont="1" applyFill="1" applyAlignment="1" applyProtection="1">
      <alignment horizontal="left"/>
      <protection locked="0"/>
    </xf>
    <xf numFmtId="0" fontId="30" fillId="6" borderId="0" xfId="1" applyFont="1" applyFill="1" applyBorder="1" applyAlignment="1" applyProtection="1">
      <alignment horizontal="center"/>
      <protection locked="0"/>
    </xf>
    <xf numFmtId="0" fontId="15" fillId="6" borderId="0" xfId="1" applyFont="1" applyFill="1" applyAlignment="1" applyProtection="1">
      <alignment horizontal="center"/>
      <protection locked="0"/>
    </xf>
    <xf numFmtId="0" fontId="21" fillId="2" borderId="44" xfId="1" applyFont="1" applyFill="1" applyBorder="1" applyAlignment="1">
      <alignment horizontal="justify" vertical="center" wrapText="1"/>
    </xf>
    <xf numFmtId="0" fontId="21" fillId="2" borderId="45" xfId="1" applyFont="1" applyFill="1" applyBorder="1" applyAlignment="1">
      <alignment horizontal="justify" vertical="center" wrapText="1"/>
    </xf>
    <xf numFmtId="0" fontId="21" fillId="2" borderId="46" xfId="1" applyFont="1" applyFill="1" applyBorder="1" applyAlignment="1">
      <alignment horizontal="justify" vertical="center" wrapText="1"/>
    </xf>
    <xf numFmtId="0" fontId="31" fillId="2" borderId="0" xfId="1" applyFont="1" applyFill="1" applyBorder="1" applyAlignment="1">
      <alignment vertical="center" wrapText="1"/>
    </xf>
    <xf numFmtId="0" fontId="32" fillId="2" borderId="0" xfId="1" applyFont="1"/>
    <xf numFmtId="0" fontId="29" fillId="2" borderId="0" xfId="1" applyFont="1" applyAlignment="1">
      <alignment horizontal="center"/>
    </xf>
    <xf numFmtId="0" fontId="33" fillId="2" borderId="0" xfId="1" applyFont="1" applyFill="1"/>
    <xf numFmtId="0" fontId="34" fillId="2" borderId="0" xfId="1" applyFont="1" applyFill="1"/>
    <xf numFmtId="2" fontId="30" fillId="6" borderId="0" xfId="1" applyNumberFormat="1" applyFont="1" applyFill="1" applyAlignment="1" applyProtection="1">
      <alignment horizontal="center"/>
      <protection locked="0"/>
    </xf>
    <xf numFmtId="0" fontId="21" fillId="2" borderId="44" xfId="1" applyFont="1" applyFill="1" applyBorder="1" applyAlignment="1">
      <alignment horizontal="left" vertical="center" wrapText="1"/>
    </xf>
    <xf numFmtId="0" fontId="21" fillId="2" borderId="45" xfId="1" applyFont="1" applyFill="1" applyBorder="1" applyAlignment="1">
      <alignment horizontal="left" vertical="center" wrapText="1"/>
    </xf>
    <xf numFmtId="0" fontId="21" fillId="2" borderId="46" xfId="1" applyFont="1" applyFill="1" applyBorder="1" applyAlignment="1">
      <alignment horizontal="left" vertical="center" wrapText="1"/>
    </xf>
    <xf numFmtId="0" fontId="29" fillId="2" borderId="0" xfId="1" applyFont="1" applyFill="1" applyBorder="1" applyAlignment="1">
      <alignment vertical="center" wrapText="1"/>
    </xf>
    <xf numFmtId="0" fontId="32" fillId="2" borderId="0" xfId="1" applyFont="1" applyFill="1" applyBorder="1"/>
    <xf numFmtId="2" fontId="29" fillId="2" borderId="0" xfId="1" applyNumberFormat="1" applyFont="1" applyAlignment="1">
      <alignment horizontal="center"/>
    </xf>
    <xf numFmtId="0" fontId="21" fillId="2" borderId="0" xfId="1" applyFont="1" applyFill="1" applyBorder="1" applyAlignment="1">
      <alignment horizontal="left" vertical="center" wrapText="1"/>
    </xf>
    <xf numFmtId="165" fontId="29" fillId="2" borderId="0" xfId="1" applyNumberFormat="1" applyFont="1" applyAlignment="1">
      <alignment horizontal="center"/>
    </xf>
    <xf numFmtId="0" fontId="27" fillId="2" borderId="57" xfId="1" applyFont="1" applyBorder="1" applyAlignment="1">
      <alignment horizontal="right"/>
    </xf>
    <xf numFmtId="0" fontId="30" fillId="6" borderId="58" xfId="1" applyFont="1" applyFill="1" applyBorder="1" applyAlignment="1" applyProtection="1">
      <alignment horizontal="center"/>
      <protection locked="0"/>
    </xf>
    <xf numFmtId="0" fontId="29" fillId="2" borderId="59" xfId="1" applyFont="1" applyBorder="1" applyAlignment="1">
      <alignment horizontal="center"/>
    </xf>
    <xf numFmtId="0" fontId="29" fillId="2" borderId="60" xfId="1" applyFont="1" applyBorder="1" applyAlignment="1">
      <alignment horizontal="center"/>
    </xf>
    <xf numFmtId="0" fontId="29" fillId="2" borderId="59" xfId="1" applyFont="1" applyBorder="1" applyAlignment="1"/>
    <xf numFmtId="0" fontId="29" fillId="2" borderId="61" xfId="1" applyFont="1" applyBorder="1" applyAlignment="1"/>
    <xf numFmtId="0" fontId="27" fillId="2" borderId="51" xfId="1" applyFont="1" applyBorder="1" applyAlignment="1">
      <alignment horizontal="right"/>
    </xf>
    <xf numFmtId="0" fontId="30" fillId="6" borderId="53" xfId="1" applyFont="1" applyFill="1" applyBorder="1" applyAlignment="1" applyProtection="1">
      <alignment horizontal="center"/>
      <protection locked="0"/>
    </xf>
    <xf numFmtId="0" fontId="29" fillId="2" borderId="58" xfId="1" applyFont="1" applyBorder="1" applyAlignment="1">
      <alignment horizontal="center"/>
    </xf>
    <xf numFmtId="0" fontId="29" fillId="2" borderId="62" xfId="1" applyFont="1" applyBorder="1" applyAlignment="1">
      <alignment horizontal="center"/>
    </xf>
    <xf numFmtId="0" fontId="29" fillId="2" borderId="63" xfId="1" applyFont="1" applyBorder="1" applyAlignment="1">
      <alignment horizontal="center"/>
    </xf>
    <xf numFmtId="0" fontId="29" fillId="2" borderId="64" xfId="1" applyFont="1" applyBorder="1" applyAlignment="1">
      <alignment horizontal="center"/>
    </xf>
    <xf numFmtId="0" fontId="27" fillId="2" borderId="65" xfId="1" applyFont="1" applyBorder="1" applyAlignment="1">
      <alignment horizontal="center"/>
    </xf>
    <xf numFmtId="0" fontId="30" fillId="6" borderId="66" xfId="1" applyFont="1" applyFill="1" applyBorder="1" applyAlignment="1" applyProtection="1">
      <alignment horizontal="center"/>
      <protection locked="0"/>
    </xf>
    <xf numFmtId="166" fontId="27" fillId="2" borderId="63" xfId="1" applyNumberFormat="1" applyFont="1" applyBorder="1" applyAlignment="1">
      <alignment horizontal="center"/>
    </xf>
    <xf numFmtId="166" fontId="27" fillId="2" borderId="64" xfId="1" applyNumberFormat="1" applyFont="1" applyBorder="1" applyAlignment="1">
      <alignment horizontal="center"/>
    </xf>
    <xf numFmtId="0" fontId="27" fillId="2" borderId="53" xfId="1" applyFont="1" applyBorder="1" applyAlignment="1">
      <alignment horizontal="center"/>
    </xf>
    <xf numFmtId="0" fontId="30" fillId="6" borderId="51" xfId="1" applyFont="1" applyFill="1" applyBorder="1" applyAlignment="1" applyProtection="1">
      <alignment horizontal="center"/>
      <protection locked="0"/>
    </xf>
    <xf numFmtId="166" fontId="27" fillId="2" borderId="67" xfId="1" applyNumberFormat="1" applyFont="1" applyBorder="1" applyAlignment="1">
      <alignment horizontal="center"/>
    </xf>
    <xf numFmtId="166" fontId="27" fillId="2" borderId="68" xfId="1" applyNumberFormat="1" applyFont="1" applyBorder="1" applyAlignment="1">
      <alignment horizontal="center"/>
    </xf>
    <xf numFmtId="0" fontId="27" fillId="2" borderId="0" xfId="1" applyFont="1" applyFill="1" applyBorder="1"/>
    <xf numFmtId="0" fontId="27" fillId="2" borderId="69" xfId="1" applyFont="1" applyBorder="1" applyAlignment="1">
      <alignment horizontal="center"/>
    </xf>
    <xf numFmtId="0" fontId="30" fillId="6" borderId="70" xfId="1" applyFont="1" applyFill="1" applyBorder="1" applyAlignment="1" applyProtection="1">
      <alignment horizontal="center"/>
      <protection locked="0"/>
    </xf>
    <xf numFmtId="166" fontId="27" fillId="2" borderId="71" xfId="1" applyNumberFormat="1" applyFont="1" applyBorder="1" applyAlignment="1">
      <alignment horizontal="center"/>
    </xf>
    <xf numFmtId="166" fontId="27" fillId="2" borderId="72" xfId="1" applyNumberFormat="1" applyFont="1" applyBorder="1" applyAlignment="1">
      <alignment horizontal="center"/>
    </xf>
    <xf numFmtId="0" fontId="27" fillId="2" borderId="53" xfId="1" applyFont="1" applyBorder="1" applyAlignment="1">
      <alignment horizontal="right"/>
    </xf>
    <xf numFmtId="1" fontId="29" fillId="8" borderId="73" xfId="1" applyNumberFormat="1" applyFont="1" applyFill="1" applyBorder="1" applyAlignment="1">
      <alignment horizontal="center"/>
    </xf>
    <xf numFmtId="166" fontId="29" fillId="8" borderId="74" xfId="1" applyNumberFormat="1" applyFont="1" applyFill="1" applyBorder="1" applyAlignment="1">
      <alignment horizontal="center"/>
    </xf>
    <xf numFmtId="1" fontId="29" fillId="8" borderId="75" xfId="1" applyNumberFormat="1" applyFont="1" applyFill="1" applyBorder="1" applyAlignment="1">
      <alignment horizontal="center"/>
    </xf>
    <xf numFmtId="166" fontId="29" fillId="8" borderId="76" xfId="1" applyNumberFormat="1" applyFont="1" applyFill="1" applyBorder="1" applyAlignment="1">
      <alignment horizontal="center"/>
    </xf>
    <xf numFmtId="0" fontId="27" fillId="2" borderId="77" xfId="1" applyFont="1" applyBorder="1" applyAlignment="1">
      <alignment horizontal="right"/>
    </xf>
    <xf numFmtId="0" fontId="30" fillId="6" borderId="78" xfId="1" applyFont="1" applyFill="1" applyBorder="1" applyAlignment="1" applyProtection="1">
      <alignment horizontal="center"/>
      <protection locked="0"/>
    </xf>
    <xf numFmtId="0" fontId="30" fillId="6" borderId="48" xfId="1" applyFont="1" applyFill="1" applyBorder="1" applyAlignment="1" applyProtection="1">
      <alignment horizontal="center"/>
      <protection locked="0"/>
    </xf>
    <xf numFmtId="0" fontId="27" fillId="2" borderId="0" xfId="1" applyFont="1" applyFill="1" applyBorder="1" applyAlignment="1" applyProtection="1">
      <alignment horizontal="center"/>
      <protection locked="0"/>
    </xf>
    <xf numFmtId="0" fontId="27" fillId="2" borderId="62" xfId="1" applyFont="1" applyBorder="1" applyAlignment="1">
      <alignment horizontal="right"/>
    </xf>
    <xf numFmtId="2" fontId="27" fillId="8" borderId="79" xfId="1" applyNumberFormat="1" applyFont="1" applyFill="1" applyBorder="1" applyAlignment="1">
      <alignment horizontal="center"/>
    </xf>
    <xf numFmtId="0" fontId="27" fillId="2" borderId="0" xfId="1" applyFont="1" applyFill="1" applyBorder="1" applyAlignment="1">
      <alignment horizontal="center"/>
    </xf>
    <xf numFmtId="2" fontId="27" fillId="8" borderId="50" xfId="1" applyNumberFormat="1" applyFont="1" applyFill="1" applyBorder="1" applyAlignment="1">
      <alignment horizontal="center"/>
    </xf>
    <xf numFmtId="2" fontId="27" fillId="2" borderId="0" xfId="1" applyNumberFormat="1" applyFont="1" applyFill="1" applyBorder="1" applyAlignment="1">
      <alignment horizontal="center"/>
    </xf>
    <xf numFmtId="0" fontId="27" fillId="2" borderId="0" xfId="1" applyFont="1" applyFill="1" applyBorder="1" applyAlignment="1" applyProtection="1">
      <alignment horizontal="center"/>
    </xf>
    <xf numFmtId="2" fontId="27" fillId="9" borderId="79" xfId="1" applyNumberFormat="1" applyFont="1" applyFill="1" applyBorder="1" applyAlignment="1">
      <alignment horizontal="center"/>
    </xf>
    <xf numFmtId="2" fontId="27" fillId="9" borderId="50" xfId="1" applyNumberFormat="1" applyFont="1" applyFill="1" applyBorder="1" applyAlignment="1">
      <alignment horizontal="center"/>
    </xf>
    <xf numFmtId="0" fontId="21" fillId="2" borderId="57" xfId="1" applyFont="1" applyFill="1" applyBorder="1" applyAlignment="1">
      <alignment horizontal="left" vertical="center" wrapText="1"/>
    </xf>
    <xf numFmtId="0" fontId="21" fillId="2" borderId="47" xfId="1" applyFont="1" applyFill="1" applyBorder="1" applyAlignment="1">
      <alignment horizontal="left" vertical="center" wrapText="1"/>
    </xf>
    <xf numFmtId="174" fontId="27" fillId="8" borderId="79" xfId="1" applyNumberFormat="1" applyFont="1" applyFill="1" applyBorder="1" applyAlignment="1">
      <alignment horizontal="center"/>
    </xf>
    <xf numFmtId="2" fontId="27" fillId="8" borderId="52" xfId="1" applyNumberFormat="1" applyFont="1" applyFill="1" applyBorder="1" applyAlignment="1">
      <alignment horizontal="center"/>
    </xf>
    <xf numFmtId="0" fontId="21" fillId="2" borderId="80" xfId="1" applyFont="1" applyFill="1" applyBorder="1" applyAlignment="1">
      <alignment horizontal="left" vertical="center" wrapText="1"/>
    </xf>
    <xf numFmtId="0" fontId="21" fillId="2" borderId="54" xfId="1" applyFont="1" applyFill="1" applyBorder="1" applyAlignment="1">
      <alignment horizontal="left" vertical="center" wrapText="1"/>
    </xf>
    <xf numFmtId="171" fontId="30" fillId="6" borderId="79" xfId="1" applyNumberFormat="1" applyFont="1" applyFill="1" applyBorder="1" applyAlignment="1" applyProtection="1">
      <alignment horizontal="center"/>
      <protection locked="0"/>
    </xf>
    <xf numFmtId="0" fontId="27" fillId="2" borderId="73" xfId="1" applyFont="1" applyBorder="1" applyAlignment="1">
      <alignment horizontal="right"/>
    </xf>
    <xf numFmtId="2" fontId="27" fillId="8" borderId="64" xfId="1" applyNumberFormat="1" applyFont="1" applyFill="1" applyBorder="1" applyAlignment="1">
      <alignment horizontal="center"/>
    </xf>
    <xf numFmtId="166" fontId="29" fillId="2" borderId="0" xfId="1" applyNumberFormat="1" applyFont="1" applyFill="1" applyBorder="1" applyAlignment="1">
      <alignment horizontal="center"/>
    </xf>
    <xf numFmtId="0" fontId="27" fillId="2" borderId="48" xfId="1" applyFont="1" applyBorder="1" applyAlignment="1">
      <alignment horizontal="right"/>
    </xf>
    <xf numFmtId="166" fontId="29" fillId="9" borderId="48" xfId="1" applyNumberFormat="1" applyFont="1" applyFill="1" applyBorder="1" applyAlignment="1">
      <alignment horizontal="center"/>
    </xf>
    <xf numFmtId="10" fontId="27" fillId="2" borderId="0" xfId="1" applyNumberFormat="1" applyFont="1" applyFill="1" applyBorder="1" applyAlignment="1">
      <alignment horizontal="center"/>
    </xf>
    <xf numFmtId="0" fontId="27" fillId="2" borderId="50" xfId="1" applyFont="1" applyBorder="1" applyAlignment="1">
      <alignment horizontal="right"/>
    </xf>
    <xf numFmtId="10" fontId="27" fillId="8" borderId="50" xfId="1" applyNumberFormat="1" applyFont="1" applyFill="1" applyBorder="1" applyAlignment="1">
      <alignment horizontal="center"/>
    </xf>
    <xf numFmtId="0" fontId="27" fillId="2" borderId="52" xfId="1" applyFont="1" applyBorder="1" applyAlignment="1">
      <alignment horizontal="right"/>
    </xf>
    <xf numFmtId="0" fontId="27" fillId="9" borderId="52" xfId="1" applyFont="1" applyFill="1" applyBorder="1" applyAlignment="1">
      <alignment horizontal="center"/>
    </xf>
    <xf numFmtId="0" fontId="29" fillId="2" borderId="0" xfId="1" quotePrefix="1" applyFont="1" applyAlignment="1">
      <alignment horizontal="left"/>
    </xf>
    <xf numFmtId="0" fontId="27" fillId="2" borderId="0" xfId="1" quotePrefix="1" applyFont="1" applyAlignment="1">
      <alignment horizontal="left"/>
    </xf>
    <xf numFmtId="0" fontId="27" fillId="2" borderId="0" xfId="1" applyFont="1" applyAlignment="1" applyProtection="1">
      <alignment horizontal="right"/>
    </xf>
    <xf numFmtId="167" fontId="30" fillId="6" borderId="0" xfId="1" applyNumberFormat="1" applyFont="1" applyFill="1" applyAlignment="1" applyProtection="1">
      <alignment horizontal="center"/>
      <protection locked="0"/>
    </xf>
    <xf numFmtId="0" fontId="27" fillId="2" borderId="0" xfId="1" applyFont="1" applyAlignment="1" applyProtection="1">
      <alignment horizontal="center"/>
    </xf>
    <xf numFmtId="169" fontId="30" fillId="6" borderId="0" xfId="1" applyNumberFormat="1" applyFont="1" applyFill="1" applyAlignment="1" applyProtection="1">
      <alignment horizontal="center"/>
      <protection locked="0"/>
    </xf>
    <xf numFmtId="171" fontId="29" fillId="2" borderId="0" xfId="1" applyNumberFormat="1" applyFont="1" applyFill="1" applyBorder="1" applyAlignment="1" applyProtection="1">
      <alignment horizontal="center"/>
      <protection locked="0"/>
    </xf>
    <xf numFmtId="0" fontId="27" fillId="2" borderId="0" xfId="1" quotePrefix="1" applyFont="1" applyAlignment="1" applyProtection="1">
      <alignment horizontal="right"/>
    </xf>
    <xf numFmtId="167" fontId="29" fillId="2" borderId="0" xfId="1" applyNumberFormat="1" applyFont="1" applyAlignment="1" applyProtection="1">
      <alignment horizontal="center"/>
    </xf>
    <xf numFmtId="168" fontId="29" fillId="2" borderId="0" xfId="1" applyNumberFormat="1" applyFont="1" applyFill="1" applyBorder="1" applyAlignment="1" applyProtection="1">
      <alignment horizontal="center"/>
    </xf>
    <xf numFmtId="0" fontId="27" fillId="2" borderId="0" xfId="1" applyFont="1" applyProtection="1"/>
    <xf numFmtId="2" fontId="29" fillId="2" borderId="81" xfId="1" applyNumberFormat="1" applyFont="1" applyBorder="1" applyAlignment="1">
      <alignment horizontal="center"/>
    </xf>
    <xf numFmtId="0" fontId="29" fillId="2" borderId="81" xfId="1" applyFont="1" applyBorder="1" applyAlignment="1">
      <alignment horizontal="center"/>
    </xf>
    <xf numFmtId="0" fontId="29" fillId="2" borderId="47" xfId="1" applyFont="1" applyBorder="1" applyAlignment="1">
      <alignment horizontal="center" vertical="center"/>
    </xf>
    <xf numFmtId="174" fontId="30" fillId="6" borderId="81" xfId="1" applyNumberFormat="1" applyFont="1" applyFill="1" applyBorder="1" applyAlignment="1" applyProtection="1">
      <alignment horizontal="center" vertical="center"/>
      <protection locked="0"/>
    </xf>
    <xf numFmtId="0" fontId="27" fillId="2" borderId="57" xfId="1" applyFont="1" applyBorder="1" applyAlignment="1">
      <alignment horizontal="center"/>
    </xf>
    <xf numFmtId="0" fontId="30" fillId="6" borderId="57" xfId="1" applyFont="1" applyFill="1" applyBorder="1" applyAlignment="1" applyProtection="1">
      <alignment horizontal="center"/>
      <protection locked="0"/>
    </xf>
    <xf numFmtId="2" fontId="27" fillId="2" borderId="81" xfId="1" applyNumberFormat="1" applyFont="1" applyBorder="1" applyAlignment="1">
      <alignment horizontal="center"/>
    </xf>
    <xf numFmtId="10" fontId="27" fillId="2" borderId="58" xfId="1" applyNumberFormat="1" applyFont="1" applyBorder="1" applyAlignment="1">
      <alignment horizontal="center" vertical="center"/>
    </xf>
    <xf numFmtId="0" fontId="29" fillId="2" borderId="0" xfId="1" applyFont="1" applyBorder="1" applyAlignment="1">
      <alignment horizontal="center" vertical="center"/>
    </xf>
    <xf numFmtId="174" fontId="30" fillId="6" borderId="82" xfId="1" applyNumberFormat="1" applyFont="1" applyFill="1" applyBorder="1" applyAlignment="1" applyProtection="1">
      <alignment horizontal="center" vertical="center"/>
      <protection locked="0"/>
    </xf>
    <xf numFmtId="0" fontId="27" fillId="2" borderId="51" xfId="1" applyFont="1" applyBorder="1" applyAlignment="1">
      <alignment horizontal="center"/>
    </xf>
    <xf numFmtId="2" fontId="27" fillId="2" borderId="82" xfId="1" applyNumberFormat="1" applyFont="1" applyBorder="1" applyAlignment="1">
      <alignment horizontal="center"/>
    </xf>
    <xf numFmtId="10" fontId="27" fillId="2" borderId="53" xfId="1" applyNumberFormat="1" applyFont="1" applyBorder="1" applyAlignment="1">
      <alignment horizontal="center" vertical="center"/>
    </xf>
    <xf numFmtId="0" fontId="29" fillId="2" borderId="54" xfId="1" applyFont="1" applyBorder="1" applyAlignment="1">
      <alignment horizontal="center" vertical="center"/>
    </xf>
    <xf numFmtId="174" fontId="30" fillId="6" borderId="83" xfId="1" applyNumberFormat="1" applyFont="1" applyFill="1" applyBorder="1" applyAlignment="1" applyProtection="1">
      <alignment horizontal="center" vertical="center"/>
      <protection locked="0"/>
    </xf>
    <xf numFmtId="0" fontId="27" fillId="2" borderId="80" xfId="1" applyFont="1" applyBorder="1" applyAlignment="1">
      <alignment horizontal="center"/>
    </xf>
    <xf numFmtId="0" fontId="30" fillId="6" borderId="80" xfId="1" applyFont="1" applyFill="1" applyBorder="1" applyAlignment="1" applyProtection="1">
      <alignment horizontal="center"/>
      <protection locked="0"/>
    </xf>
    <xf numFmtId="0" fontId="27" fillId="2" borderId="81" xfId="1" applyFont="1" applyBorder="1" applyAlignment="1">
      <alignment horizontal="center"/>
    </xf>
    <xf numFmtId="0" fontId="27" fillId="2" borderId="82" xfId="1" applyFont="1" applyBorder="1" applyAlignment="1">
      <alignment horizontal="center"/>
    </xf>
    <xf numFmtId="0" fontId="27" fillId="2" borderId="83" xfId="1" applyFont="1" applyBorder="1" applyAlignment="1">
      <alignment horizontal="center"/>
    </xf>
    <xf numFmtId="2" fontId="27" fillId="2" borderId="83" xfId="1" applyNumberFormat="1" applyFont="1" applyBorder="1" applyAlignment="1">
      <alignment horizontal="center"/>
    </xf>
    <xf numFmtId="10" fontId="27" fillId="2" borderId="84" xfId="1" applyNumberFormat="1" applyFont="1" applyBorder="1" applyAlignment="1">
      <alignment horizontal="center" vertical="center"/>
    </xf>
    <xf numFmtId="0" fontId="27" fillId="2" borderId="53" xfId="1" applyFont="1" applyFill="1" applyBorder="1" applyAlignment="1">
      <alignment horizontal="center"/>
    </xf>
    <xf numFmtId="0" fontId="27" fillId="2" borderId="80" xfId="1" applyFont="1" applyBorder="1" applyAlignment="1">
      <alignment horizontal="right"/>
    </xf>
    <xf numFmtId="2" fontId="15" fillId="2" borderId="84" xfId="1" applyNumberFormat="1" applyFont="1" applyBorder="1" applyAlignment="1">
      <alignment horizontal="center"/>
    </xf>
    <xf numFmtId="0" fontId="21" fillId="2" borderId="58" xfId="1" applyFont="1" applyFill="1" applyBorder="1" applyAlignment="1">
      <alignment horizontal="left" vertical="center" wrapText="1"/>
    </xf>
    <xf numFmtId="0" fontId="21" fillId="2" borderId="84" xfId="1" applyFont="1" applyFill="1" applyBorder="1" applyAlignment="1">
      <alignment horizontal="left" vertical="center" wrapText="1"/>
    </xf>
    <xf numFmtId="0" fontId="29" fillId="2" borderId="80" xfId="1" applyFont="1" applyBorder="1" applyAlignment="1">
      <alignment horizontal="center" vertical="center"/>
    </xf>
    <xf numFmtId="0" fontId="27" fillId="2" borderId="0" xfId="1" quotePrefix="1" applyFont="1" applyBorder="1" applyAlignment="1">
      <alignment horizontal="center"/>
    </xf>
    <xf numFmtId="0" fontId="27" fillId="2" borderId="0" xfId="1" applyFont="1" applyBorder="1" applyAlignment="1">
      <alignment horizontal="center"/>
    </xf>
    <xf numFmtId="0" fontId="27" fillId="2" borderId="85" xfId="1" applyFont="1" applyBorder="1" applyAlignment="1">
      <alignment horizontal="right"/>
    </xf>
    <xf numFmtId="10" fontId="30" fillId="9" borderId="69" xfId="1" applyNumberFormat="1" applyFont="1" applyFill="1" applyBorder="1" applyAlignment="1">
      <alignment horizontal="center"/>
    </xf>
    <xf numFmtId="10" fontId="30" fillId="8" borderId="86" xfId="1" applyNumberFormat="1" applyFont="1" applyFill="1" applyBorder="1" applyAlignment="1">
      <alignment horizontal="center"/>
    </xf>
    <xf numFmtId="2" fontId="27" fillId="2" borderId="0" xfId="1" applyNumberFormat="1" applyFont="1" applyBorder="1" applyAlignment="1">
      <alignment horizontal="center"/>
    </xf>
    <xf numFmtId="0" fontId="30" fillId="9" borderId="87" xfId="1" applyFont="1" applyFill="1" applyBorder="1" applyAlignment="1">
      <alignment horizontal="center"/>
    </xf>
    <xf numFmtId="0" fontId="27" fillId="2" borderId="0" xfId="1" applyFont="1" applyBorder="1"/>
    <xf numFmtId="0" fontId="27" fillId="2" borderId="0" xfId="1" applyFont="1" applyBorder="1" applyAlignment="1">
      <alignment horizontal="right"/>
    </xf>
    <xf numFmtId="0" fontId="29" fillId="2" borderId="0" xfId="1" applyFont="1" applyFill="1" applyBorder="1" applyAlignment="1">
      <alignment horizontal="center"/>
    </xf>
    <xf numFmtId="0" fontId="27" fillId="2" borderId="0" xfId="1" quotePrefix="1" applyFont="1" applyBorder="1" applyAlignment="1">
      <alignment horizontal="right"/>
    </xf>
    <xf numFmtId="0" fontId="29" fillId="2" borderId="0" xfId="1" quotePrefix="1" applyFont="1" applyBorder="1" applyAlignment="1">
      <alignment horizontal="center"/>
    </xf>
    <xf numFmtId="0" fontId="27" fillId="2" borderId="0" xfId="1" applyFont="1" applyBorder="1" applyAlignment="1"/>
    <xf numFmtId="170" fontId="30" fillId="2" borderId="0" xfId="1" applyNumberFormat="1" applyFont="1" applyFill="1" applyBorder="1" applyAlignment="1">
      <alignment horizontal="center"/>
    </xf>
    <xf numFmtId="0" fontId="21" fillId="2" borderId="54" xfId="1" applyFont="1" applyFill="1" applyBorder="1" applyAlignment="1">
      <alignment horizontal="left" vertical="center" wrapText="1"/>
    </xf>
    <xf numFmtId="0" fontId="27" fillId="2" borderId="54" xfId="1" applyFont="1" applyBorder="1"/>
    <xf numFmtId="0" fontId="27" fillId="2" borderId="54" xfId="1" applyFont="1" applyBorder="1" applyAlignment="1">
      <alignment horizontal="center"/>
    </xf>
    <xf numFmtId="0" fontId="27" fillId="2" borderId="0" xfId="1" applyFont="1" applyAlignment="1">
      <alignment horizontal="center"/>
    </xf>
    <xf numFmtId="0" fontId="27" fillId="2" borderId="55" xfId="1" quotePrefix="1" applyFont="1" applyBorder="1" applyAlignment="1" applyProtection="1">
      <protection locked="0"/>
    </xf>
    <xf numFmtId="0" fontId="27" fillId="2" borderId="55" xfId="1" applyFont="1" applyBorder="1"/>
    <xf numFmtId="0" fontId="27" fillId="2" borderId="55" xfId="1" applyFont="1" applyBorder="1" applyAlignment="1"/>
    <xf numFmtId="0" fontId="29" fillId="2" borderId="56" xfId="1" applyFont="1" applyBorder="1" applyAlignment="1" applyProtection="1">
      <protection locked="0"/>
    </xf>
    <xf numFmtId="0" fontId="29" fillId="2" borderId="0" xfId="1" applyFont="1" applyBorder="1" applyAlignment="1">
      <alignment horizontal="center"/>
    </xf>
    <xf numFmtId="0" fontId="27" fillId="2" borderId="56" xfId="1" applyFont="1" applyBorder="1"/>
    <xf numFmtId="0" fontId="27" fillId="2" borderId="56" xfId="1" applyFont="1" applyBorder="1" applyAlignment="1"/>
  </cellXfs>
  <cellStyles count="3">
    <cellStyle name="Normal" xfId="0" builtinId="0"/>
    <cellStyle name="Normal 2" xfId="1"/>
    <cellStyle name="Percent 2" xfId="2"/>
  </cellStyles>
  <dxfs count="4"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QCL\Worksheets\Worksheet%20Template\For%20Validation\Worksheet%20Template%20for%20Suspensions%20ver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404404%20Resear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 Density"/>
      <sheetName val="SST"/>
      <sheetName val="Component 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rial 1"/>
      <sheetName val="Trial 2"/>
      <sheetName val="Trial 3"/>
      <sheetName val="Relative Density"/>
      <sheetName val="Sheet2"/>
      <sheetName val="Sheet3"/>
    </sheetNames>
    <sheetDataSet>
      <sheetData sheetId="0"/>
      <sheetData sheetId="1"/>
      <sheetData sheetId="2"/>
      <sheetData sheetId="3"/>
      <sheetData sheetId="4">
        <row r="39">
          <cell r="C39">
            <v>1.2552325627408916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view="pageBreakPreview" topLeftCell="A20" zoomScaleNormal="100" zoomScaleSheetLayoutView="100" workbookViewId="0">
      <selection activeCell="D32" sqref="D32"/>
    </sheetView>
  </sheetViews>
  <sheetFormatPr defaultRowHeight="12.75"/>
  <cols>
    <col min="1" max="1" width="28.7109375" style="130" bestFit="1" customWidth="1"/>
    <col min="2" max="2" width="23.42578125" style="130" bestFit="1" customWidth="1"/>
    <col min="3" max="3" width="26.28515625" style="130" bestFit="1" customWidth="1"/>
    <col min="4" max="4" width="28" style="130" bestFit="1" customWidth="1"/>
    <col min="5" max="5" width="7.7109375" style="130" customWidth="1"/>
    <col min="6" max="6" width="21.5703125" style="130" bestFit="1" customWidth="1"/>
    <col min="7" max="7" width="23" style="130" bestFit="1" customWidth="1"/>
    <col min="8" max="8" width="9.140625" style="130"/>
    <col min="9" max="9" width="30.140625" style="130" customWidth="1"/>
    <col min="10" max="10" width="21.5703125" style="130" bestFit="1" customWidth="1"/>
    <col min="11" max="11" width="23" style="130" bestFit="1" customWidth="1"/>
    <col min="12" max="256" width="9.140625" style="130"/>
    <col min="257" max="257" width="24" style="130" bestFit="1" customWidth="1"/>
    <col min="258" max="258" width="21.5703125" style="130" bestFit="1" customWidth="1"/>
    <col min="259" max="259" width="23" style="130" bestFit="1" customWidth="1"/>
    <col min="260" max="512" width="9.140625" style="130"/>
    <col min="513" max="513" width="24" style="130" bestFit="1" customWidth="1"/>
    <col min="514" max="514" width="21.5703125" style="130" bestFit="1" customWidth="1"/>
    <col min="515" max="515" width="23" style="130" bestFit="1" customWidth="1"/>
    <col min="516" max="768" width="9.140625" style="130"/>
    <col min="769" max="769" width="24" style="130" bestFit="1" customWidth="1"/>
    <col min="770" max="770" width="21.5703125" style="130" bestFit="1" customWidth="1"/>
    <col min="771" max="771" width="23" style="130" bestFit="1" customWidth="1"/>
    <col min="772" max="1024" width="9.140625" style="130"/>
    <col min="1025" max="1025" width="24" style="130" bestFit="1" customWidth="1"/>
    <col min="1026" max="1026" width="21.5703125" style="130" bestFit="1" customWidth="1"/>
    <col min="1027" max="1027" width="23" style="130" bestFit="1" customWidth="1"/>
    <col min="1028" max="1280" width="9.140625" style="130"/>
    <col min="1281" max="1281" width="24" style="130" bestFit="1" customWidth="1"/>
    <col min="1282" max="1282" width="21.5703125" style="130" bestFit="1" customWidth="1"/>
    <col min="1283" max="1283" width="23" style="130" bestFit="1" customWidth="1"/>
    <col min="1284" max="1536" width="9.140625" style="130"/>
    <col min="1537" max="1537" width="24" style="130" bestFit="1" customWidth="1"/>
    <col min="1538" max="1538" width="21.5703125" style="130" bestFit="1" customWidth="1"/>
    <col min="1539" max="1539" width="23" style="130" bestFit="1" customWidth="1"/>
    <col min="1540" max="1792" width="9.140625" style="130"/>
    <col min="1793" max="1793" width="24" style="130" bestFit="1" customWidth="1"/>
    <col min="1794" max="1794" width="21.5703125" style="130" bestFit="1" customWidth="1"/>
    <col min="1795" max="1795" width="23" style="130" bestFit="1" customWidth="1"/>
    <col min="1796" max="2048" width="9.140625" style="130"/>
    <col min="2049" max="2049" width="24" style="130" bestFit="1" customWidth="1"/>
    <col min="2050" max="2050" width="21.5703125" style="130" bestFit="1" customWidth="1"/>
    <col min="2051" max="2051" width="23" style="130" bestFit="1" customWidth="1"/>
    <col min="2052" max="2304" width="9.140625" style="130"/>
    <col min="2305" max="2305" width="24" style="130" bestFit="1" customWidth="1"/>
    <col min="2306" max="2306" width="21.5703125" style="130" bestFit="1" customWidth="1"/>
    <col min="2307" max="2307" width="23" style="130" bestFit="1" customWidth="1"/>
    <col min="2308" max="2560" width="9.140625" style="130"/>
    <col min="2561" max="2561" width="24" style="130" bestFit="1" customWidth="1"/>
    <col min="2562" max="2562" width="21.5703125" style="130" bestFit="1" customWidth="1"/>
    <col min="2563" max="2563" width="23" style="130" bestFit="1" customWidth="1"/>
    <col min="2564" max="2816" width="9.140625" style="130"/>
    <col min="2817" max="2817" width="24" style="130" bestFit="1" customWidth="1"/>
    <col min="2818" max="2818" width="21.5703125" style="130" bestFit="1" customWidth="1"/>
    <col min="2819" max="2819" width="23" style="130" bestFit="1" customWidth="1"/>
    <col min="2820" max="3072" width="9.140625" style="130"/>
    <col min="3073" max="3073" width="24" style="130" bestFit="1" customWidth="1"/>
    <col min="3074" max="3074" width="21.5703125" style="130" bestFit="1" customWidth="1"/>
    <col min="3075" max="3075" width="23" style="130" bestFit="1" customWidth="1"/>
    <col min="3076" max="3328" width="9.140625" style="130"/>
    <col min="3329" max="3329" width="24" style="130" bestFit="1" customWidth="1"/>
    <col min="3330" max="3330" width="21.5703125" style="130" bestFit="1" customWidth="1"/>
    <col min="3331" max="3331" width="23" style="130" bestFit="1" customWidth="1"/>
    <col min="3332" max="3584" width="9.140625" style="130"/>
    <col min="3585" max="3585" width="24" style="130" bestFit="1" customWidth="1"/>
    <col min="3586" max="3586" width="21.5703125" style="130" bestFit="1" customWidth="1"/>
    <col min="3587" max="3587" width="23" style="130" bestFit="1" customWidth="1"/>
    <col min="3588" max="3840" width="9.140625" style="130"/>
    <col min="3841" max="3841" width="24" style="130" bestFit="1" customWidth="1"/>
    <col min="3842" max="3842" width="21.5703125" style="130" bestFit="1" customWidth="1"/>
    <col min="3843" max="3843" width="23" style="130" bestFit="1" customWidth="1"/>
    <col min="3844" max="4096" width="9.140625" style="130"/>
    <col min="4097" max="4097" width="24" style="130" bestFit="1" customWidth="1"/>
    <col min="4098" max="4098" width="21.5703125" style="130" bestFit="1" customWidth="1"/>
    <col min="4099" max="4099" width="23" style="130" bestFit="1" customWidth="1"/>
    <col min="4100" max="4352" width="9.140625" style="130"/>
    <col min="4353" max="4353" width="24" style="130" bestFit="1" customWidth="1"/>
    <col min="4354" max="4354" width="21.5703125" style="130" bestFit="1" customWidth="1"/>
    <col min="4355" max="4355" width="23" style="130" bestFit="1" customWidth="1"/>
    <col min="4356" max="4608" width="9.140625" style="130"/>
    <col min="4609" max="4609" width="24" style="130" bestFit="1" customWidth="1"/>
    <col min="4610" max="4610" width="21.5703125" style="130" bestFit="1" customWidth="1"/>
    <col min="4611" max="4611" width="23" style="130" bestFit="1" customWidth="1"/>
    <col min="4612" max="4864" width="9.140625" style="130"/>
    <col min="4865" max="4865" width="24" style="130" bestFit="1" customWidth="1"/>
    <col min="4866" max="4866" width="21.5703125" style="130" bestFit="1" customWidth="1"/>
    <col min="4867" max="4867" width="23" style="130" bestFit="1" customWidth="1"/>
    <col min="4868" max="5120" width="9.140625" style="130"/>
    <col min="5121" max="5121" width="24" style="130" bestFit="1" customWidth="1"/>
    <col min="5122" max="5122" width="21.5703125" style="130" bestFit="1" customWidth="1"/>
    <col min="5123" max="5123" width="23" style="130" bestFit="1" customWidth="1"/>
    <col min="5124" max="5376" width="9.140625" style="130"/>
    <col min="5377" max="5377" width="24" style="130" bestFit="1" customWidth="1"/>
    <col min="5378" max="5378" width="21.5703125" style="130" bestFit="1" customWidth="1"/>
    <col min="5379" max="5379" width="23" style="130" bestFit="1" customWidth="1"/>
    <col min="5380" max="5632" width="9.140625" style="130"/>
    <col min="5633" max="5633" width="24" style="130" bestFit="1" customWidth="1"/>
    <col min="5634" max="5634" width="21.5703125" style="130" bestFit="1" customWidth="1"/>
    <col min="5635" max="5635" width="23" style="130" bestFit="1" customWidth="1"/>
    <col min="5636" max="5888" width="9.140625" style="130"/>
    <col min="5889" max="5889" width="24" style="130" bestFit="1" customWidth="1"/>
    <col min="5890" max="5890" width="21.5703125" style="130" bestFit="1" customWidth="1"/>
    <col min="5891" max="5891" width="23" style="130" bestFit="1" customWidth="1"/>
    <col min="5892" max="6144" width="9.140625" style="130"/>
    <col min="6145" max="6145" width="24" style="130" bestFit="1" customWidth="1"/>
    <col min="6146" max="6146" width="21.5703125" style="130" bestFit="1" customWidth="1"/>
    <col min="6147" max="6147" width="23" style="130" bestFit="1" customWidth="1"/>
    <col min="6148" max="6400" width="9.140625" style="130"/>
    <col min="6401" max="6401" width="24" style="130" bestFit="1" customWidth="1"/>
    <col min="6402" max="6402" width="21.5703125" style="130" bestFit="1" customWidth="1"/>
    <col min="6403" max="6403" width="23" style="130" bestFit="1" customWidth="1"/>
    <col min="6404" max="6656" width="9.140625" style="130"/>
    <col min="6657" max="6657" width="24" style="130" bestFit="1" customWidth="1"/>
    <col min="6658" max="6658" width="21.5703125" style="130" bestFit="1" customWidth="1"/>
    <col min="6659" max="6659" width="23" style="130" bestFit="1" customWidth="1"/>
    <col min="6660" max="6912" width="9.140625" style="130"/>
    <col min="6913" max="6913" width="24" style="130" bestFit="1" customWidth="1"/>
    <col min="6914" max="6914" width="21.5703125" style="130" bestFit="1" customWidth="1"/>
    <col min="6915" max="6915" width="23" style="130" bestFit="1" customWidth="1"/>
    <col min="6916" max="7168" width="9.140625" style="130"/>
    <col min="7169" max="7169" width="24" style="130" bestFit="1" customWidth="1"/>
    <col min="7170" max="7170" width="21.5703125" style="130" bestFit="1" customWidth="1"/>
    <col min="7171" max="7171" width="23" style="130" bestFit="1" customWidth="1"/>
    <col min="7172" max="7424" width="9.140625" style="130"/>
    <col min="7425" max="7425" width="24" style="130" bestFit="1" customWidth="1"/>
    <col min="7426" max="7426" width="21.5703125" style="130" bestFit="1" customWidth="1"/>
    <col min="7427" max="7427" width="23" style="130" bestFit="1" customWidth="1"/>
    <col min="7428" max="7680" width="9.140625" style="130"/>
    <col min="7681" max="7681" width="24" style="130" bestFit="1" customWidth="1"/>
    <col min="7682" max="7682" width="21.5703125" style="130" bestFit="1" customWidth="1"/>
    <col min="7683" max="7683" width="23" style="130" bestFit="1" customWidth="1"/>
    <col min="7684" max="7936" width="9.140625" style="130"/>
    <col min="7937" max="7937" width="24" style="130" bestFit="1" customWidth="1"/>
    <col min="7938" max="7938" width="21.5703125" style="130" bestFit="1" customWidth="1"/>
    <col min="7939" max="7939" width="23" style="130" bestFit="1" customWidth="1"/>
    <col min="7940" max="8192" width="9.140625" style="130"/>
    <col min="8193" max="8193" width="24" style="130" bestFit="1" customWidth="1"/>
    <col min="8194" max="8194" width="21.5703125" style="130" bestFit="1" customWidth="1"/>
    <col min="8195" max="8195" width="23" style="130" bestFit="1" customWidth="1"/>
    <col min="8196" max="8448" width="9.140625" style="130"/>
    <col min="8449" max="8449" width="24" style="130" bestFit="1" customWidth="1"/>
    <col min="8450" max="8450" width="21.5703125" style="130" bestFit="1" customWidth="1"/>
    <col min="8451" max="8451" width="23" style="130" bestFit="1" customWidth="1"/>
    <col min="8452" max="8704" width="9.140625" style="130"/>
    <col min="8705" max="8705" width="24" style="130" bestFit="1" customWidth="1"/>
    <col min="8706" max="8706" width="21.5703125" style="130" bestFit="1" customWidth="1"/>
    <col min="8707" max="8707" width="23" style="130" bestFit="1" customWidth="1"/>
    <col min="8708" max="8960" width="9.140625" style="130"/>
    <col min="8961" max="8961" width="24" style="130" bestFit="1" customWidth="1"/>
    <col min="8962" max="8962" width="21.5703125" style="130" bestFit="1" customWidth="1"/>
    <col min="8963" max="8963" width="23" style="130" bestFit="1" customWidth="1"/>
    <col min="8964" max="9216" width="9.140625" style="130"/>
    <col min="9217" max="9217" width="24" style="130" bestFit="1" customWidth="1"/>
    <col min="9218" max="9218" width="21.5703125" style="130" bestFit="1" customWidth="1"/>
    <col min="9219" max="9219" width="23" style="130" bestFit="1" customWidth="1"/>
    <col min="9220" max="9472" width="9.140625" style="130"/>
    <col min="9473" max="9473" width="24" style="130" bestFit="1" customWidth="1"/>
    <col min="9474" max="9474" width="21.5703125" style="130" bestFit="1" customWidth="1"/>
    <col min="9475" max="9475" width="23" style="130" bestFit="1" customWidth="1"/>
    <col min="9476" max="9728" width="9.140625" style="130"/>
    <col min="9729" max="9729" width="24" style="130" bestFit="1" customWidth="1"/>
    <col min="9730" max="9730" width="21.5703125" style="130" bestFit="1" customWidth="1"/>
    <col min="9731" max="9731" width="23" style="130" bestFit="1" customWidth="1"/>
    <col min="9732" max="9984" width="9.140625" style="130"/>
    <col min="9985" max="9985" width="24" style="130" bestFit="1" customWidth="1"/>
    <col min="9986" max="9986" width="21.5703125" style="130" bestFit="1" customWidth="1"/>
    <col min="9987" max="9987" width="23" style="130" bestFit="1" customWidth="1"/>
    <col min="9988" max="10240" width="9.140625" style="130"/>
    <col min="10241" max="10241" width="24" style="130" bestFit="1" customWidth="1"/>
    <col min="10242" max="10242" width="21.5703125" style="130" bestFit="1" customWidth="1"/>
    <col min="10243" max="10243" width="23" style="130" bestFit="1" customWidth="1"/>
    <col min="10244" max="10496" width="9.140625" style="130"/>
    <col min="10497" max="10497" width="24" style="130" bestFit="1" customWidth="1"/>
    <col min="10498" max="10498" width="21.5703125" style="130" bestFit="1" customWidth="1"/>
    <col min="10499" max="10499" width="23" style="130" bestFit="1" customWidth="1"/>
    <col min="10500" max="10752" width="9.140625" style="130"/>
    <col min="10753" max="10753" width="24" style="130" bestFit="1" customWidth="1"/>
    <col min="10754" max="10754" width="21.5703125" style="130" bestFit="1" customWidth="1"/>
    <col min="10755" max="10755" width="23" style="130" bestFit="1" customWidth="1"/>
    <col min="10756" max="11008" width="9.140625" style="130"/>
    <col min="11009" max="11009" width="24" style="130" bestFit="1" customWidth="1"/>
    <col min="11010" max="11010" width="21.5703125" style="130" bestFit="1" customWidth="1"/>
    <col min="11011" max="11011" width="23" style="130" bestFit="1" customWidth="1"/>
    <col min="11012" max="11264" width="9.140625" style="130"/>
    <col min="11265" max="11265" width="24" style="130" bestFit="1" customWidth="1"/>
    <col min="11266" max="11266" width="21.5703125" style="130" bestFit="1" customWidth="1"/>
    <col min="11267" max="11267" width="23" style="130" bestFit="1" customWidth="1"/>
    <col min="11268" max="11520" width="9.140625" style="130"/>
    <col min="11521" max="11521" width="24" style="130" bestFit="1" customWidth="1"/>
    <col min="11522" max="11522" width="21.5703125" style="130" bestFit="1" customWidth="1"/>
    <col min="11523" max="11523" width="23" style="130" bestFit="1" customWidth="1"/>
    <col min="11524" max="11776" width="9.140625" style="130"/>
    <col min="11777" max="11777" width="24" style="130" bestFit="1" customWidth="1"/>
    <col min="11778" max="11778" width="21.5703125" style="130" bestFit="1" customWidth="1"/>
    <col min="11779" max="11779" width="23" style="130" bestFit="1" customWidth="1"/>
    <col min="11780" max="12032" width="9.140625" style="130"/>
    <col min="12033" max="12033" width="24" style="130" bestFit="1" customWidth="1"/>
    <col min="12034" max="12034" width="21.5703125" style="130" bestFit="1" customWidth="1"/>
    <col min="12035" max="12035" width="23" style="130" bestFit="1" customWidth="1"/>
    <col min="12036" max="12288" width="9.140625" style="130"/>
    <col min="12289" max="12289" width="24" style="130" bestFit="1" customWidth="1"/>
    <col min="12290" max="12290" width="21.5703125" style="130" bestFit="1" customWidth="1"/>
    <col min="12291" max="12291" width="23" style="130" bestFit="1" customWidth="1"/>
    <col min="12292" max="12544" width="9.140625" style="130"/>
    <col min="12545" max="12545" width="24" style="130" bestFit="1" customWidth="1"/>
    <col min="12546" max="12546" width="21.5703125" style="130" bestFit="1" customWidth="1"/>
    <col min="12547" max="12547" width="23" style="130" bestFit="1" customWidth="1"/>
    <col min="12548" max="12800" width="9.140625" style="130"/>
    <col min="12801" max="12801" width="24" style="130" bestFit="1" customWidth="1"/>
    <col min="12802" max="12802" width="21.5703125" style="130" bestFit="1" customWidth="1"/>
    <col min="12803" max="12803" width="23" style="130" bestFit="1" customWidth="1"/>
    <col min="12804" max="13056" width="9.140625" style="130"/>
    <col min="13057" max="13057" width="24" style="130" bestFit="1" customWidth="1"/>
    <col min="13058" max="13058" width="21.5703125" style="130" bestFit="1" customWidth="1"/>
    <col min="13059" max="13059" width="23" style="130" bestFit="1" customWidth="1"/>
    <col min="13060" max="13312" width="9.140625" style="130"/>
    <col min="13313" max="13313" width="24" style="130" bestFit="1" customWidth="1"/>
    <col min="13314" max="13314" width="21.5703125" style="130" bestFit="1" customWidth="1"/>
    <col min="13315" max="13315" width="23" style="130" bestFit="1" customWidth="1"/>
    <col min="13316" max="13568" width="9.140625" style="130"/>
    <col min="13569" max="13569" width="24" style="130" bestFit="1" customWidth="1"/>
    <col min="13570" max="13570" width="21.5703125" style="130" bestFit="1" customWidth="1"/>
    <col min="13571" max="13571" width="23" style="130" bestFit="1" customWidth="1"/>
    <col min="13572" max="13824" width="9.140625" style="130"/>
    <col min="13825" max="13825" width="24" style="130" bestFit="1" customWidth="1"/>
    <col min="13826" max="13826" width="21.5703125" style="130" bestFit="1" customWidth="1"/>
    <col min="13827" max="13827" width="23" style="130" bestFit="1" customWidth="1"/>
    <col min="13828" max="14080" width="9.140625" style="130"/>
    <col min="14081" max="14081" width="24" style="130" bestFit="1" customWidth="1"/>
    <col min="14082" max="14082" width="21.5703125" style="130" bestFit="1" customWidth="1"/>
    <col min="14083" max="14083" width="23" style="130" bestFit="1" customWidth="1"/>
    <col min="14084" max="14336" width="9.140625" style="130"/>
    <col min="14337" max="14337" width="24" style="130" bestFit="1" customWidth="1"/>
    <col min="14338" max="14338" width="21.5703125" style="130" bestFit="1" customWidth="1"/>
    <col min="14339" max="14339" width="23" style="130" bestFit="1" customWidth="1"/>
    <col min="14340" max="14592" width="9.140625" style="130"/>
    <col min="14593" max="14593" width="24" style="130" bestFit="1" customWidth="1"/>
    <col min="14594" max="14594" width="21.5703125" style="130" bestFit="1" customWidth="1"/>
    <col min="14595" max="14595" width="23" style="130" bestFit="1" customWidth="1"/>
    <col min="14596" max="14848" width="9.140625" style="130"/>
    <col min="14849" max="14849" width="24" style="130" bestFit="1" customWidth="1"/>
    <col min="14850" max="14850" width="21.5703125" style="130" bestFit="1" customWidth="1"/>
    <col min="14851" max="14851" width="23" style="130" bestFit="1" customWidth="1"/>
    <col min="14852" max="15104" width="9.140625" style="130"/>
    <col min="15105" max="15105" width="24" style="130" bestFit="1" customWidth="1"/>
    <col min="15106" max="15106" width="21.5703125" style="130" bestFit="1" customWidth="1"/>
    <col min="15107" max="15107" width="23" style="130" bestFit="1" customWidth="1"/>
    <col min="15108" max="15360" width="9.140625" style="130"/>
    <col min="15361" max="15361" width="24" style="130" bestFit="1" customWidth="1"/>
    <col min="15362" max="15362" width="21.5703125" style="130" bestFit="1" customWidth="1"/>
    <col min="15363" max="15363" width="23" style="130" bestFit="1" customWidth="1"/>
    <col min="15364" max="15616" width="9.140625" style="130"/>
    <col min="15617" max="15617" width="24" style="130" bestFit="1" customWidth="1"/>
    <col min="15618" max="15618" width="21.5703125" style="130" bestFit="1" customWidth="1"/>
    <col min="15619" max="15619" width="23" style="130" bestFit="1" customWidth="1"/>
    <col min="15620" max="15872" width="9.140625" style="130"/>
    <col min="15873" max="15873" width="24" style="130" bestFit="1" customWidth="1"/>
    <col min="15874" max="15874" width="21.5703125" style="130" bestFit="1" customWidth="1"/>
    <col min="15875" max="15875" width="23" style="130" bestFit="1" customWidth="1"/>
    <col min="15876" max="16128" width="9.140625" style="130"/>
    <col min="16129" max="16129" width="24" style="130" bestFit="1" customWidth="1"/>
    <col min="16130" max="16130" width="21.5703125" style="130" bestFit="1" customWidth="1"/>
    <col min="16131" max="16131" width="23" style="130" bestFit="1" customWidth="1"/>
    <col min="16132" max="16384" width="9.140625" style="130"/>
  </cols>
  <sheetData>
    <row r="1" spans="1:7" ht="12.75" customHeight="1">
      <c r="A1" s="218" t="s">
        <v>0</v>
      </c>
      <c r="B1" s="218"/>
      <c r="C1" s="218"/>
      <c r="D1" s="218"/>
      <c r="E1" s="218"/>
      <c r="F1" s="218"/>
      <c r="G1" s="129"/>
    </row>
    <row r="2" spans="1:7" ht="12.75" customHeight="1">
      <c r="A2" s="218"/>
      <c r="B2" s="218"/>
      <c r="C2" s="218"/>
      <c r="D2" s="218"/>
      <c r="E2" s="218"/>
      <c r="F2" s="218"/>
      <c r="G2" s="129"/>
    </row>
    <row r="3" spans="1:7" ht="12.75" customHeight="1">
      <c r="A3" s="218"/>
      <c r="B3" s="218"/>
      <c r="C3" s="218"/>
      <c r="D3" s="218"/>
      <c r="E3" s="218"/>
      <c r="F3" s="218"/>
      <c r="G3" s="129"/>
    </row>
    <row r="4" spans="1:7" ht="12.75" customHeight="1">
      <c r="A4" s="218"/>
      <c r="B4" s="218"/>
      <c r="C4" s="218"/>
      <c r="D4" s="218"/>
      <c r="E4" s="218"/>
      <c r="F4" s="218"/>
      <c r="G4" s="129"/>
    </row>
    <row r="5" spans="1:7" ht="12.75" customHeight="1">
      <c r="A5" s="218"/>
      <c r="B5" s="218"/>
      <c r="C5" s="218"/>
      <c r="D5" s="218"/>
      <c r="E5" s="218"/>
      <c r="F5" s="218"/>
      <c r="G5" s="129"/>
    </row>
    <row r="6" spans="1:7" ht="12.75" customHeight="1">
      <c r="A6" s="218"/>
      <c r="B6" s="218"/>
      <c r="C6" s="218"/>
      <c r="D6" s="218"/>
      <c r="E6" s="218"/>
      <c r="F6" s="218"/>
      <c r="G6" s="129"/>
    </row>
    <row r="7" spans="1:7" ht="12.75" customHeight="1">
      <c r="A7" s="218"/>
      <c r="B7" s="218"/>
      <c r="C7" s="218"/>
      <c r="D7" s="218"/>
      <c r="E7" s="218"/>
      <c r="F7" s="218"/>
      <c r="G7" s="129"/>
    </row>
    <row r="8" spans="1:7" ht="15" customHeight="1">
      <c r="A8" s="219" t="s">
        <v>1</v>
      </c>
      <c r="B8" s="219"/>
      <c r="C8" s="219"/>
      <c r="D8" s="219"/>
      <c r="E8" s="219"/>
      <c r="F8" s="219"/>
      <c r="G8" s="131"/>
    </row>
    <row r="9" spans="1:7" ht="12.75" customHeight="1">
      <c r="A9" s="219"/>
      <c r="B9" s="219"/>
      <c r="C9" s="219"/>
      <c r="D9" s="219"/>
      <c r="E9" s="219"/>
      <c r="F9" s="219"/>
      <c r="G9" s="131"/>
    </row>
    <row r="10" spans="1:7" ht="12.75" customHeight="1">
      <c r="A10" s="219"/>
      <c r="B10" s="219"/>
      <c r="C10" s="219"/>
      <c r="D10" s="219"/>
      <c r="E10" s="219"/>
      <c r="F10" s="219"/>
      <c r="G10" s="131"/>
    </row>
    <row r="11" spans="1:7" ht="12.75" customHeight="1">
      <c r="A11" s="219"/>
      <c r="B11" s="219"/>
      <c r="C11" s="219"/>
      <c r="D11" s="219"/>
      <c r="E11" s="219"/>
      <c r="F11" s="219"/>
      <c r="G11" s="131"/>
    </row>
    <row r="12" spans="1:7" ht="12.75" customHeight="1">
      <c r="A12" s="219"/>
      <c r="B12" s="219"/>
      <c r="C12" s="219"/>
      <c r="D12" s="219"/>
      <c r="E12" s="219"/>
      <c r="F12" s="219"/>
      <c r="G12" s="131"/>
    </row>
    <row r="13" spans="1:7" ht="12.75" customHeight="1">
      <c r="A13" s="219"/>
      <c r="B13" s="219"/>
      <c r="C13" s="219"/>
      <c r="D13" s="219"/>
      <c r="E13" s="219"/>
      <c r="F13" s="219"/>
      <c r="G13" s="131"/>
    </row>
    <row r="14" spans="1:7" ht="12.75" customHeight="1">
      <c r="A14" s="219"/>
      <c r="B14" s="219"/>
      <c r="C14" s="219"/>
      <c r="D14" s="219"/>
      <c r="E14" s="219"/>
      <c r="F14" s="219"/>
      <c r="G14" s="131"/>
    </row>
    <row r="15" spans="1:7" ht="13.5" thickBot="1"/>
    <row r="16" spans="1:7" ht="19.5" thickBot="1">
      <c r="A16" s="220" t="s">
        <v>2</v>
      </c>
      <c r="B16" s="221"/>
      <c r="C16" s="221"/>
      <c r="D16" s="221"/>
      <c r="E16" s="221"/>
      <c r="F16" s="222"/>
    </row>
    <row r="17" spans="1:13" ht="18.75">
      <c r="A17" s="223" t="s">
        <v>88</v>
      </c>
      <c r="B17" s="223"/>
      <c r="C17" s="223"/>
      <c r="D17" s="223"/>
      <c r="E17" s="223"/>
      <c r="F17" s="223"/>
    </row>
    <row r="20" spans="1:13" ht="16.5">
      <c r="A20" s="132" t="s">
        <v>4</v>
      </c>
      <c r="B20" s="133">
        <f>'[1]Component 1'!B18:C18</f>
        <v>0</v>
      </c>
    </row>
    <row r="21" spans="1:13" ht="16.5">
      <c r="A21" s="132" t="s">
        <v>5</v>
      </c>
      <c r="B21" s="133">
        <f>'[1]Component 1'!B19:C19</f>
        <v>0</v>
      </c>
    </row>
    <row r="22" spans="1:13" ht="16.5">
      <c r="A22" s="132" t="s">
        <v>6</v>
      </c>
      <c r="B22" s="133">
        <f>'[1]Component 1'!B20:C20</f>
        <v>0</v>
      </c>
    </row>
    <row r="23" spans="1:13" ht="16.5">
      <c r="A23" s="132" t="s">
        <v>7</v>
      </c>
      <c r="B23" s="133">
        <f>'[1]Component 1'!B21:C21</f>
        <v>0</v>
      </c>
    </row>
    <row r="24" spans="1:13" ht="16.5">
      <c r="A24" s="132" t="s">
        <v>8</v>
      </c>
      <c r="B24" s="134">
        <f>'[1]Component 1'!B22:C22</f>
        <v>0</v>
      </c>
    </row>
    <row r="25" spans="1:13" ht="16.5">
      <c r="A25" s="132" t="s">
        <v>9</v>
      </c>
      <c r="B25" s="134">
        <f>'[1]Component 1'!B23:C23</f>
        <v>0</v>
      </c>
    </row>
    <row r="27" spans="1:13" ht="13.5" thickBot="1"/>
    <row r="28" spans="1:13" ht="17.25" thickBot="1">
      <c r="B28" s="135" t="s">
        <v>89</v>
      </c>
      <c r="C28" s="136" t="s">
        <v>90</v>
      </c>
      <c r="D28" s="136" t="s">
        <v>91</v>
      </c>
      <c r="E28" s="137"/>
      <c r="F28" s="137"/>
      <c r="G28" s="137"/>
      <c r="H28" s="138"/>
      <c r="I28" s="137"/>
      <c r="J28" s="137"/>
      <c r="K28" s="137"/>
      <c r="L28" s="139"/>
      <c r="M28" s="139"/>
    </row>
    <row r="29" spans="1:13" ht="16.5" thickBot="1">
      <c r="B29" s="140">
        <v>11.05016</v>
      </c>
      <c r="C29" s="141">
        <v>17.36336</v>
      </c>
      <c r="D29" s="141">
        <v>18.909490000000002</v>
      </c>
      <c r="E29" s="142"/>
      <c r="F29" s="142"/>
      <c r="G29" s="142"/>
      <c r="H29" s="138"/>
      <c r="I29" s="142"/>
      <c r="J29" s="142"/>
      <c r="K29" s="142"/>
      <c r="L29" s="139"/>
      <c r="M29" s="139"/>
    </row>
    <row r="30" spans="1:13" ht="15.75">
      <c r="B30" s="143"/>
      <c r="C30" s="141">
        <v>17.367360000000001</v>
      </c>
      <c r="D30" s="141">
        <v>19.013629999999999</v>
      </c>
      <c r="E30" s="142"/>
      <c r="F30" s="142"/>
      <c r="G30" s="142"/>
      <c r="H30" s="138"/>
      <c r="I30" s="142"/>
      <c r="J30" s="142"/>
      <c r="K30" s="142"/>
      <c r="L30" s="139"/>
      <c r="M30" s="139"/>
    </row>
    <row r="31" spans="1:13" ht="16.5" thickBot="1">
      <c r="B31" s="143"/>
      <c r="C31" s="144">
        <v>17.372710000000001</v>
      </c>
      <c r="D31" s="144">
        <v>19.017720000000001</v>
      </c>
      <c r="E31" s="142"/>
      <c r="F31" s="142"/>
      <c r="G31" s="142"/>
      <c r="H31" s="138"/>
      <c r="I31" s="142"/>
      <c r="J31" s="142"/>
      <c r="K31" s="142"/>
      <c r="L31" s="139"/>
      <c r="M31" s="139"/>
    </row>
    <row r="32" spans="1:13" ht="16.5" thickBot="1">
      <c r="B32" s="143"/>
      <c r="C32" s="145"/>
      <c r="D32" s="146"/>
      <c r="E32" s="142"/>
      <c r="F32" s="142"/>
      <c r="G32" s="142"/>
      <c r="H32" s="138"/>
      <c r="I32" s="142"/>
      <c r="J32" s="142"/>
      <c r="K32" s="142"/>
      <c r="L32" s="139"/>
      <c r="M32" s="139"/>
    </row>
    <row r="33" spans="1:13" ht="17.25" thickBot="1">
      <c r="B33" s="147">
        <f>AVERAGE(B29:B32)</f>
        <v>11.05016</v>
      </c>
      <c r="C33" s="147">
        <f>AVERAGE(C29:C32)</f>
        <v>17.367810000000002</v>
      </c>
      <c r="D33" s="147">
        <f>AVERAGE(D29:D32)</f>
        <v>18.980279999999997</v>
      </c>
      <c r="E33" s="148"/>
      <c r="F33" s="148"/>
      <c r="G33" s="148"/>
      <c r="H33" s="138"/>
      <c r="I33" s="148"/>
      <c r="J33" s="148"/>
      <c r="K33" s="148"/>
      <c r="L33" s="139"/>
      <c r="M33" s="139"/>
    </row>
    <row r="34" spans="1:13" ht="16.5" thickBot="1">
      <c r="B34" s="149"/>
      <c r="C34" s="149"/>
      <c r="D34" s="149"/>
      <c r="E34" s="138"/>
      <c r="F34" s="138"/>
      <c r="G34" s="138"/>
      <c r="H34" s="138"/>
      <c r="I34" s="138"/>
      <c r="J34" s="138"/>
      <c r="K34" s="138"/>
      <c r="L34" s="139"/>
      <c r="M34" s="139"/>
    </row>
    <row r="35" spans="1:13" ht="16.5" thickBot="1">
      <c r="B35" s="150" t="s">
        <v>92</v>
      </c>
      <c r="C35" s="151">
        <f>C33-B33</f>
        <v>6.3176500000000022</v>
      </c>
      <c r="D35" s="149"/>
      <c r="E35" s="138"/>
      <c r="F35" s="152"/>
      <c r="G35" s="138"/>
      <c r="H35" s="138"/>
      <c r="I35" s="138"/>
      <c r="J35" s="152"/>
      <c r="K35" s="138"/>
      <c r="L35" s="139"/>
      <c r="M35" s="139"/>
    </row>
    <row r="36" spans="1:13" ht="16.5" thickBot="1">
      <c r="B36" s="149"/>
      <c r="C36" s="153"/>
      <c r="D36" s="149"/>
      <c r="E36" s="138"/>
      <c r="F36" s="152"/>
      <c r="G36" s="138"/>
      <c r="H36" s="138"/>
      <c r="I36" s="138"/>
      <c r="J36" s="152"/>
      <c r="K36" s="138"/>
      <c r="L36" s="139"/>
      <c r="M36" s="139"/>
    </row>
    <row r="37" spans="1:13" ht="16.5" thickBot="1">
      <c r="B37" s="150" t="s">
        <v>93</v>
      </c>
      <c r="C37" s="151">
        <f>D33-B33</f>
        <v>7.9301199999999969</v>
      </c>
      <c r="D37" s="149"/>
      <c r="E37" s="138"/>
      <c r="F37" s="152"/>
      <c r="G37" s="138"/>
      <c r="H37" s="138"/>
      <c r="I37" s="138"/>
      <c r="J37" s="152"/>
      <c r="K37" s="138"/>
      <c r="L37" s="139"/>
      <c r="M37" s="139"/>
    </row>
    <row r="38" spans="1:13" ht="16.5" thickBot="1">
      <c r="B38" s="149"/>
      <c r="C38" s="153"/>
      <c r="D38" s="149"/>
      <c r="E38" s="138"/>
      <c r="F38" s="154"/>
      <c r="G38" s="155"/>
      <c r="H38" s="155"/>
      <c r="I38" s="155"/>
      <c r="J38" s="154"/>
      <c r="K38" s="138"/>
      <c r="L38" s="139"/>
      <c r="M38" s="139"/>
    </row>
    <row r="39" spans="1:13" ht="32.25" thickBot="1">
      <c r="B39" s="156" t="s">
        <v>94</v>
      </c>
      <c r="C39" s="157">
        <f>C37/C35</f>
        <v>1.2552325627408916</v>
      </c>
      <c r="D39" s="149"/>
      <c r="E39" s="158"/>
      <c r="F39" s="159"/>
      <c r="G39" s="155"/>
      <c r="H39" s="155"/>
      <c r="I39" s="160"/>
      <c r="J39" s="159"/>
      <c r="K39" s="138"/>
      <c r="L39" s="139"/>
      <c r="M39" s="139"/>
    </row>
    <row r="40" spans="1:13" ht="14.25" thickBot="1">
      <c r="A40" s="161"/>
      <c r="B40" s="162"/>
      <c r="C40" s="163"/>
      <c r="D40" s="164"/>
      <c r="E40" s="163"/>
      <c r="G40" s="165"/>
      <c r="H40" s="165"/>
      <c r="I40" s="166"/>
      <c r="J40" s="167"/>
    </row>
    <row r="41" spans="1:13" ht="16.5">
      <c r="A41" s="168"/>
      <c r="B41" s="169" t="s">
        <v>78</v>
      </c>
      <c r="C41" s="169"/>
      <c r="D41" s="170" t="s">
        <v>79</v>
      </c>
      <c r="E41" s="171"/>
      <c r="F41" s="170" t="s">
        <v>80</v>
      </c>
      <c r="G41" s="165"/>
      <c r="H41" s="165"/>
      <c r="I41" s="166"/>
      <c r="J41" s="167"/>
    </row>
    <row r="42" spans="1:13" ht="59.25" customHeight="1">
      <c r="A42" s="172" t="s">
        <v>81</v>
      </c>
      <c r="B42" s="173"/>
      <c r="C42" s="174"/>
      <c r="D42" s="173"/>
      <c r="E42" s="175"/>
      <c r="F42" s="176"/>
      <c r="G42" s="165"/>
      <c r="H42" s="165"/>
      <c r="I42" s="166"/>
      <c r="J42" s="167"/>
    </row>
    <row r="43" spans="1:13" ht="59.25" customHeight="1">
      <c r="A43" s="172" t="s">
        <v>82</v>
      </c>
      <c r="B43" s="177"/>
      <c r="C43" s="178"/>
      <c r="D43" s="177"/>
      <c r="E43" s="175"/>
      <c r="F43" s="179"/>
      <c r="G43" s="180"/>
      <c r="H43" s="180"/>
      <c r="I43" s="181"/>
    </row>
    <row r="44" spans="1:13" ht="13.5">
      <c r="A44" s="180"/>
      <c r="B44" s="180"/>
      <c r="C44" s="180"/>
      <c r="D44" s="181"/>
      <c r="F44" s="180"/>
      <c r="G44" s="180"/>
      <c r="H44" s="180"/>
      <c r="I44" s="181"/>
    </row>
    <row r="45" spans="1:13" ht="13.5">
      <c r="A45" s="180"/>
      <c r="B45" s="180"/>
      <c r="C45" s="180"/>
      <c r="D45" s="181"/>
      <c r="F45" s="180"/>
      <c r="G45" s="180"/>
      <c r="H45" s="180"/>
      <c r="I45" s="181"/>
    </row>
    <row r="47" spans="1:13" ht="13.5">
      <c r="A47" s="182"/>
      <c r="B47" s="182"/>
      <c r="C47" s="182"/>
      <c r="F47" s="182"/>
      <c r="G47" s="182"/>
      <c r="H47" s="182"/>
    </row>
    <row r="48" spans="1:13" ht="13.5">
      <c r="A48" s="183"/>
      <c r="B48" s="183"/>
      <c r="C48" s="183"/>
      <c r="F48" s="183"/>
      <c r="G48" s="183"/>
      <c r="H48" s="183"/>
    </row>
    <row r="49" spans="1:8">
      <c r="B49" s="184"/>
      <c r="C49" s="184"/>
      <c r="G49" s="184"/>
      <c r="H49" s="184"/>
    </row>
    <row r="50" spans="1:8">
      <c r="A50" s="185"/>
      <c r="F50" s="185"/>
    </row>
    <row r="51" spans="1:8">
      <c r="C51" s="186"/>
    </row>
    <row r="52" spans="1:8">
      <c r="C52" s="186"/>
    </row>
    <row r="57" spans="1:8" ht="13.5">
      <c r="C57" s="180"/>
    </row>
  </sheetData>
  <sheetProtection password="AD9C" sheet="1" objects="1" scenarios="1" formatCells="0" formatColumns="0" formatRows="0"/>
  <mergeCells count="4">
    <mergeCell ref="A1:F7"/>
    <mergeCell ref="A8:F14"/>
    <mergeCell ref="A16:F16"/>
    <mergeCell ref="A17:F1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abSelected="1" view="pageLayout" topLeftCell="C31" zoomScale="55" zoomScaleNormal="75" zoomScaleSheetLayoutView="85" zoomScalePageLayoutView="55" workbookViewId="0">
      <selection activeCell="G42" sqref="G42"/>
    </sheetView>
  </sheetViews>
  <sheetFormatPr defaultRowHeight="18.75"/>
  <cols>
    <col min="1" max="1" width="55.42578125" style="225" customWidth="1"/>
    <col min="2" max="2" width="33.7109375" style="225" customWidth="1"/>
    <col min="3" max="3" width="42.28515625" style="225" bestFit="1" customWidth="1"/>
    <col min="4" max="4" width="30.5703125" style="225" customWidth="1"/>
    <col min="5" max="5" width="35.42578125" style="225" customWidth="1"/>
    <col min="6" max="6" width="30.7109375" style="225" customWidth="1"/>
    <col min="7" max="7" width="35.42578125" style="225" bestFit="1" customWidth="1"/>
    <col min="8" max="9" width="30.28515625" style="225" bestFit="1" customWidth="1"/>
    <col min="10" max="10" width="30.42578125" style="225" customWidth="1"/>
    <col min="11" max="11" width="21.28515625" style="225" customWidth="1"/>
    <col min="12" max="16384" width="9.140625" style="225"/>
  </cols>
  <sheetData>
    <row r="1" spans="1:8">
      <c r="A1" s="224" t="s">
        <v>0</v>
      </c>
      <c r="B1" s="224"/>
      <c r="C1" s="224"/>
      <c r="D1" s="224"/>
      <c r="E1" s="224"/>
      <c r="F1" s="224"/>
      <c r="G1" s="224"/>
      <c r="H1" s="224"/>
    </row>
    <row r="2" spans="1:8">
      <c r="A2" s="224"/>
      <c r="B2" s="224"/>
      <c r="C2" s="224"/>
      <c r="D2" s="224"/>
      <c r="E2" s="224"/>
      <c r="F2" s="224"/>
      <c r="G2" s="224"/>
      <c r="H2" s="224"/>
    </row>
    <row r="3" spans="1:8">
      <c r="A3" s="224"/>
      <c r="B3" s="224"/>
      <c r="C3" s="224"/>
      <c r="D3" s="224"/>
      <c r="E3" s="224"/>
      <c r="F3" s="224"/>
      <c r="G3" s="224"/>
      <c r="H3" s="224"/>
    </row>
    <row r="4" spans="1:8">
      <c r="A4" s="224"/>
      <c r="B4" s="224"/>
      <c r="C4" s="224"/>
      <c r="D4" s="224"/>
      <c r="E4" s="224"/>
      <c r="F4" s="224"/>
      <c r="G4" s="224"/>
      <c r="H4" s="224"/>
    </row>
    <row r="5" spans="1:8">
      <c r="A5" s="224"/>
      <c r="B5" s="224"/>
      <c r="C5" s="224"/>
      <c r="D5" s="224"/>
      <c r="E5" s="224"/>
      <c r="F5" s="224"/>
      <c r="G5" s="224"/>
      <c r="H5" s="224"/>
    </row>
    <row r="6" spans="1:8">
      <c r="A6" s="224"/>
      <c r="B6" s="224"/>
      <c r="C6" s="224"/>
      <c r="D6" s="224"/>
      <c r="E6" s="224"/>
      <c r="F6" s="224"/>
      <c r="G6" s="224"/>
      <c r="H6" s="224"/>
    </row>
    <row r="7" spans="1:8">
      <c r="A7" s="224"/>
      <c r="B7" s="224"/>
      <c r="C7" s="224"/>
      <c r="D7" s="224"/>
      <c r="E7" s="224"/>
      <c r="F7" s="224"/>
      <c r="G7" s="224"/>
      <c r="H7" s="224"/>
    </row>
    <row r="8" spans="1:8">
      <c r="A8" s="226" t="s">
        <v>1</v>
      </c>
      <c r="B8" s="226"/>
      <c r="C8" s="226"/>
      <c r="D8" s="226"/>
      <c r="E8" s="226"/>
      <c r="F8" s="226"/>
      <c r="G8" s="226"/>
      <c r="H8" s="226"/>
    </row>
    <row r="9" spans="1:8">
      <c r="A9" s="226"/>
      <c r="B9" s="226"/>
      <c r="C9" s="226"/>
      <c r="D9" s="226"/>
      <c r="E9" s="226"/>
      <c r="F9" s="226"/>
      <c r="G9" s="226"/>
      <c r="H9" s="226"/>
    </row>
    <row r="10" spans="1:8">
      <c r="A10" s="226"/>
      <c r="B10" s="226"/>
      <c r="C10" s="226"/>
      <c r="D10" s="226"/>
      <c r="E10" s="226"/>
      <c r="F10" s="226"/>
      <c r="G10" s="226"/>
      <c r="H10" s="226"/>
    </row>
    <row r="11" spans="1:8">
      <c r="A11" s="226"/>
      <c r="B11" s="226"/>
      <c r="C11" s="226"/>
      <c r="D11" s="226"/>
      <c r="E11" s="226"/>
      <c r="F11" s="226"/>
      <c r="G11" s="226"/>
      <c r="H11" s="226"/>
    </row>
    <row r="12" spans="1:8">
      <c r="A12" s="226"/>
      <c r="B12" s="226"/>
      <c r="C12" s="226"/>
      <c r="D12" s="226"/>
      <c r="E12" s="226"/>
      <c r="F12" s="226"/>
      <c r="G12" s="226"/>
      <c r="H12" s="226"/>
    </row>
    <row r="13" spans="1:8">
      <c r="A13" s="226"/>
      <c r="B13" s="226"/>
      <c r="C13" s="226"/>
      <c r="D13" s="226"/>
      <c r="E13" s="226"/>
      <c r="F13" s="226"/>
      <c r="G13" s="226"/>
      <c r="H13" s="226"/>
    </row>
    <row r="14" spans="1:8">
      <c r="A14" s="226"/>
      <c r="B14" s="226"/>
      <c r="C14" s="226"/>
      <c r="D14" s="226"/>
      <c r="E14" s="226"/>
      <c r="F14" s="226"/>
      <c r="G14" s="226"/>
      <c r="H14" s="226"/>
    </row>
    <row r="15" spans="1:8" ht="19.5" thickBot="1"/>
    <row r="16" spans="1:8" ht="19.5" thickBot="1">
      <c r="A16" s="220" t="s">
        <v>2</v>
      </c>
      <c r="B16" s="221"/>
      <c r="C16" s="221"/>
      <c r="D16" s="221"/>
      <c r="E16" s="221"/>
      <c r="F16" s="221"/>
      <c r="G16" s="221"/>
      <c r="H16" s="222"/>
    </row>
    <row r="17" spans="1:14" ht="20.25">
      <c r="A17" s="227" t="s">
        <v>3</v>
      </c>
      <c r="B17" s="227"/>
      <c r="C17" s="227"/>
      <c r="D17" s="227"/>
      <c r="E17" s="227"/>
      <c r="F17" s="227"/>
      <c r="G17" s="227"/>
      <c r="H17" s="227"/>
    </row>
    <row r="18" spans="1:14" ht="26.25">
      <c r="A18" s="228" t="s">
        <v>4</v>
      </c>
      <c r="B18" s="229" t="s">
        <v>83</v>
      </c>
      <c r="C18" s="229"/>
    </row>
    <row r="19" spans="1:14" ht="26.25">
      <c r="A19" s="228" t="s">
        <v>5</v>
      </c>
      <c r="B19" s="230" t="s">
        <v>84</v>
      </c>
      <c r="C19" s="231"/>
    </row>
    <row r="20" spans="1:14" ht="26.25">
      <c r="A20" s="228" t="s">
        <v>6</v>
      </c>
      <c r="B20" s="230" t="s">
        <v>111</v>
      </c>
      <c r="C20" s="232"/>
    </row>
    <row r="21" spans="1:14" ht="26.25">
      <c r="A21" s="228" t="s">
        <v>7</v>
      </c>
      <c r="B21" s="233" t="s">
        <v>85</v>
      </c>
      <c r="C21" s="233"/>
      <c r="D21" s="233"/>
      <c r="E21" s="233"/>
      <c r="F21" s="233"/>
      <c r="G21" s="233"/>
      <c r="H21" s="233"/>
      <c r="I21" s="233"/>
    </row>
    <row r="22" spans="1:14" ht="26.25">
      <c r="A22" s="228" t="s">
        <v>8</v>
      </c>
      <c r="B22" s="234">
        <v>42265</v>
      </c>
      <c r="C22" s="232"/>
      <c r="D22" s="232"/>
      <c r="E22" s="232"/>
      <c r="F22" s="232"/>
      <c r="G22" s="232"/>
      <c r="H22" s="232"/>
      <c r="I22" s="232"/>
    </row>
    <row r="23" spans="1:14" ht="26.25">
      <c r="A23" s="228" t="s">
        <v>9</v>
      </c>
      <c r="B23" s="234">
        <v>42361</v>
      </c>
      <c r="C23" s="232"/>
      <c r="D23" s="232"/>
      <c r="E23" s="232"/>
      <c r="F23" s="232"/>
      <c r="G23" s="232"/>
      <c r="H23" s="232"/>
      <c r="I23" s="232"/>
    </row>
    <row r="24" spans="1:14">
      <c r="A24" s="228"/>
      <c r="B24" s="235"/>
    </row>
    <row r="25" spans="1:14">
      <c r="A25" s="236" t="s">
        <v>10</v>
      </c>
      <c r="B25" s="235"/>
    </row>
    <row r="26" spans="1:14" ht="26.25">
      <c r="A26" s="237" t="s">
        <v>11</v>
      </c>
      <c r="B26" s="229" t="s">
        <v>112</v>
      </c>
      <c r="C26" s="229"/>
    </row>
    <row r="27" spans="1:14" ht="30.75">
      <c r="A27" s="238" t="s">
        <v>12</v>
      </c>
      <c r="B27" s="239" t="s">
        <v>113</v>
      </c>
      <c r="C27" s="239"/>
    </row>
    <row r="28" spans="1:14" ht="27" thickBot="1">
      <c r="A28" s="238" t="s">
        <v>13</v>
      </c>
      <c r="B28" s="240">
        <v>100.4</v>
      </c>
    </row>
    <row r="29" spans="1:14" s="246" customFormat="1" ht="27" thickBot="1">
      <c r="A29" s="238" t="s">
        <v>14</v>
      </c>
      <c r="B29" s="241">
        <v>0</v>
      </c>
      <c r="C29" s="242" t="s">
        <v>15</v>
      </c>
      <c r="D29" s="243"/>
      <c r="E29" s="243"/>
      <c r="F29" s="243"/>
      <c r="G29" s="243"/>
      <c r="H29" s="244"/>
      <c r="I29" s="245"/>
      <c r="J29" s="245"/>
      <c r="K29" s="245"/>
      <c r="L29" s="245"/>
    </row>
    <row r="30" spans="1:14" s="246" customFormat="1" ht="19.5" thickBot="1">
      <c r="A30" s="238" t="s">
        <v>16</v>
      </c>
      <c r="B30" s="247">
        <f>B28-B29</f>
        <v>100.4</v>
      </c>
      <c r="C30" s="248"/>
      <c r="D30" s="248"/>
      <c r="E30" s="248"/>
      <c r="F30" s="248"/>
      <c r="G30" s="248"/>
      <c r="H30" s="249"/>
      <c r="I30" s="245"/>
      <c r="J30" s="245"/>
      <c r="K30" s="245"/>
      <c r="L30" s="245"/>
    </row>
    <row r="31" spans="1:14" s="246" customFormat="1" ht="27" customHeight="1" thickBot="1">
      <c r="A31" s="238" t="s">
        <v>17</v>
      </c>
      <c r="B31" s="250">
        <v>55.85</v>
      </c>
      <c r="C31" s="251" t="s">
        <v>18</v>
      </c>
      <c r="D31" s="252"/>
      <c r="E31" s="252"/>
      <c r="F31" s="252"/>
      <c r="G31" s="252"/>
      <c r="H31" s="253"/>
      <c r="I31" s="245"/>
      <c r="J31" s="245"/>
      <c r="K31" s="245"/>
      <c r="L31" s="245"/>
    </row>
    <row r="32" spans="1:14" s="246" customFormat="1" ht="27" customHeight="1" thickBot="1">
      <c r="A32" s="238" t="s">
        <v>19</v>
      </c>
      <c r="B32" s="250">
        <v>392.13</v>
      </c>
      <c r="C32" s="251" t="s">
        <v>20</v>
      </c>
      <c r="D32" s="252"/>
      <c r="E32" s="252"/>
      <c r="F32" s="252"/>
      <c r="G32" s="252"/>
      <c r="H32" s="253"/>
      <c r="I32" s="245"/>
      <c r="J32" s="245"/>
      <c r="K32" s="245"/>
      <c r="L32" s="254"/>
      <c r="M32" s="254"/>
      <c r="N32" s="255"/>
    </row>
    <row r="33" spans="1:14" s="246" customFormat="1" ht="17.25" customHeight="1">
      <c r="A33" s="238"/>
      <c r="B33" s="256"/>
      <c r="C33" s="257"/>
      <c r="D33" s="257"/>
      <c r="E33" s="257"/>
      <c r="F33" s="257"/>
      <c r="G33" s="257"/>
      <c r="H33" s="257"/>
      <c r="I33" s="245"/>
      <c r="J33" s="245"/>
      <c r="K33" s="245"/>
      <c r="L33" s="254"/>
      <c r="M33" s="254"/>
      <c r="N33" s="255"/>
    </row>
    <row r="34" spans="1:14" s="246" customFormat="1">
      <c r="A34" s="238" t="s">
        <v>21</v>
      </c>
      <c r="B34" s="258">
        <f>B31/B32</f>
        <v>0.1424272562670543</v>
      </c>
      <c r="C34" s="225" t="s">
        <v>22</v>
      </c>
      <c r="D34" s="225"/>
      <c r="E34" s="225"/>
      <c r="F34" s="225"/>
      <c r="G34" s="225"/>
      <c r="H34" s="225"/>
      <c r="I34" s="245"/>
      <c r="J34" s="245"/>
      <c r="K34" s="245"/>
      <c r="L34" s="254"/>
      <c r="M34" s="254"/>
      <c r="N34" s="255"/>
    </row>
    <row r="35" spans="1:14" s="246" customFormat="1" ht="19.5" thickBot="1">
      <c r="A35" s="238"/>
      <c r="B35" s="247"/>
      <c r="H35" s="225"/>
      <c r="I35" s="245"/>
      <c r="J35" s="245"/>
      <c r="K35" s="245"/>
      <c r="L35" s="254"/>
      <c r="M35" s="254"/>
      <c r="N35" s="255"/>
    </row>
    <row r="36" spans="1:14" s="246" customFormat="1" ht="27" thickBot="1">
      <c r="A36" s="259" t="s">
        <v>23</v>
      </c>
      <c r="B36" s="260">
        <v>25</v>
      </c>
      <c r="C36" s="225"/>
      <c r="D36" s="261" t="s">
        <v>24</v>
      </c>
      <c r="E36" s="262"/>
      <c r="F36" s="263" t="s">
        <v>25</v>
      </c>
      <c r="G36" s="264"/>
      <c r="J36" s="245"/>
      <c r="K36" s="245"/>
      <c r="L36" s="254"/>
      <c r="M36" s="254"/>
      <c r="N36" s="255"/>
    </row>
    <row r="37" spans="1:14" s="246" customFormat="1" ht="26.25">
      <c r="A37" s="265" t="s">
        <v>95</v>
      </c>
      <c r="B37" s="266">
        <v>2</v>
      </c>
      <c r="C37" s="267" t="s">
        <v>27</v>
      </c>
      <c r="D37" s="268" t="s">
        <v>28</v>
      </c>
      <c r="E37" s="269" t="s">
        <v>29</v>
      </c>
      <c r="F37" s="268" t="s">
        <v>28</v>
      </c>
      <c r="G37" s="270" t="s">
        <v>29</v>
      </c>
      <c r="J37" s="245"/>
      <c r="K37" s="245"/>
      <c r="L37" s="254"/>
      <c r="M37" s="254"/>
      <c r="N37" s="255"/>
    </row>
    <row r="38" spans="1:14" s="246" customFormat="1" ht="26.25">
      <c r="A38" s="265" t="s">
        <v>96</v>
      </c>
      <c r="B38" s="266">
        <v>50</v>
      </c>
      <c r="C38" s="271">
        <v>1</v>
      </c>
      <c r="D38" s="272">
        <v>0.254</v>
      </c>
      <c r="E38" s="273">
        <f>IF(ISBLANK(D38),"-",$D$48/$D$45*D38)</f>
        <v>0.23094344613248244</v>
      </c>
      <c r="F38" s="272">
        <v>0.27400000000000002</v>
      </c>
      <c r="G38" s="274">
        <f>IF(ISBLANK(F38),"-",$D$48/$F$45*F38)</f>
        <v>0.25128281516789974</v>
      </c>
      <c r="J38" s="245"/>
      <c r="K38" s="245"/>
      <c r="L38" s="254"/>
      <c r="M38" s="254"/>
      <c r="N38" s="255"/>
    </row>
    <row r="39" spans="1:14" s="246" customFormat="1" ht="26.25">
      <c r="A39" s="265" t="s">
        <v>97</v>
      </c>
      <c r="B39" s="266">
        <v>5</v>
      </c>
      <c r="C39" s="275">
        <v>2</v>
      </c>
      <c r="D39" s="276">
        <v>0.25600000000000001</v>
      </c>
      <c r="E39" s="277">
        <f>IF(ISBLANK(D39),"-",$D$48/$D$45*D39)</f>
        <v>0.23276189846423426</v>
      </c>
      <c r="F39" s="276">
        <v>0.27400000000000002</v>
      </c>
      <c r="G39" s="278">
        <f>IF(ISBLANK(F39),"-",$D$48/$F$45*F39)</f>
        <v>0.25128281516789974</v>
      </c>
      <c r="J39" s="245"/>
      <c r="K39" s="245"/>
      <c r="L39" s="254"/>
      <c r="M39" s="254"/>
      <c r="N39" s="255"/>
    </row>
    <row r="40" spans="1:14" ht="26.25">
      <c r="A40" s="265" t="s">
        <v>98</v>
      </c>
      <c r="B40" s="266">
        <v>25</v>
      </c>
      <c r="C40" s="275">
        <v>3</v>
      </c>
      <c r="D40" s="276">
        <v>0.25800000000000001</v>
      </c>
      <c r="E40" s="277">
        <f>IF(ISBLANK(D40),"-",$D$48/$D$45*D40)</f>
        <v>0.2345803507959861</v>
      </c>
      <c r="F40" s="276">
        <v>0.27500000000000002</v>
      </c>
      <c r="G40" s="278">
        <f>IF(ISBLANK(F40),"-",$D$48/$F$45*F40)</f>
        <v>0.25219990573420598</v>
      </c>
      <c r="L40" s="254"/>
      <c r="M40" s="254"/>
      <c r="N40" s="279"/>
    </row>
    <row r="41" spans="1:14" ht="26.25">
      <c r="A41" s="265" t="s">
        <v>99</v>
      </c>
      <c r="B41" s="266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L41" s="254"/>
      <c r="M41" s="254"/>
      <c r="N41" s="279"/>
    </row>
    <row r="42" spans="1:14" ht="27" thickBot="1">
      <c r="A42" s="265" t="s">
        <v>100</v>
      </c>
      <c r="B42" s="266">
        <v>1</v>
      </c>
      <c r="C42" s="284" t="s">
        <v>35</v>
      </c>
      <c r="D42" s="285">
        <f>AVERAGE(D38:D41)</f>
        <v>0.25600000000000001</v>
      </c>
      <c r="E42" s="286">
        <f>AVERAGE(E38:E41)</f>
        <v>0.23276189846423426</v>
      </c>
      <c r="F42" s="287">
        <f>AVERAGE(F38:F41)</f>
        <v>0.27433333333333337</v>
      </c>
      <c r="G42" s="288">
        <f>AVERAGE(G38:G41)</f>
        <v>0.25158851202333515</v>
      </c>
    </row>
    <row r="43" spans="1:14" ht="26.25">
      <c r="A43" s="265" t="s">
        <v>101</v>
      </c>
      <c r="B43" s="240">
        <v>1</v>
      </c>
      <c r="C43" s="289" t="s">
        <v>37</v>
      </c>
      <c r="D43" s="290">
        <v>36.15</v>
      </c>
      <c r="E43" s="279"/>
      <c r="F43" s="291">
        <v>35.840000000000003</v>
      </c>
      <c r="G43" s="292"/>
    </row>
    <row r="44" spans="1:14" ht="26.25">
      <c r="A44" s="265" t="s">
        <v>102</v>
      </c>
      <c r="B44" s="240">
        <v>1</v>
      </c>
      <c r="C44" s="293" t="s">
        <v>39</v>
      </c>
      <c r="D44" s="294">
        <f>D43*$B$34</f>
        <v>5.1487453140540129</v>
      </c>
      <c r="E44" s="295"/>
      <c r="F44" s="296">
        <f>F43*$B$34</f>
        <v>5.1045928646112264</v>
      </c>
      <c r="G44" s="297"/>
    </row>
    <row r="45" spans="1:14" ht="19.5" thickBot="1">
      <c r="A45" s="265" t="s">
        <v>40</v>
      </c>
      <c r="B45" s="298">
        <f>(B44/B43)*(B42/B41)*(B40/B39)*(B38/B37)*B36</f>
        <v>3125</v>
      </c>
      <c r="C45" s="293" t="s">
        <v>41</v>
      </c>
      <c r="D45" s="299">
        <f>D44*$B$30/100</f>
        <v>5.1693402953102296</v>
      </c>
      <c r="E45" s="297"/>
      <c r="F45" s="300">
        <f>F44*$B$30/100</f>
        <v>5.125011236069672</v>
      </c>
      <c r="G45" s="297"/>
    </row>
    <row r="46" spans="1:14" ht="19.5" thickBot="1">
      <c r="A46" s="301" t="s">
        <v>42</v>
      </c>
      <c r="B46" s="302"/>
      <c r="C46" s="293" t="s">
        <v>43</v>
      </c>
      <c r="D46" s="303">
        <f>D45/$B$45</f>
        <v>1.6541888944992735E-3</v>
      </c>
      <c r="E46" s="297"/>
      <c r="F46" s="304">
        <f>F45/$B$45</f>
        <v>1.6400035955422951E-3</v>
      </c>
      <c r="G46" s="297"/>
    </row>
    <row r="47" spans="1:14" ht="27" thickBot="1">
      <c r="A47" s="305"/>
      <c r="B47" s="306"/>
      <c r="C47" s="293" t="s">
        <v>44</v>
      </c>
      <c r="D47" s="307">
        <v>1.5040318261800932E-3</v>
      </c>
      <c r="E47" s="292"/>
      <c r="F47" s="292"/>
      <c r="G47" s="292"/>
    </row>
    <row r="48" spans="1:14">
      <c r="C48" s="293" t="s">
        <v>45</v>
      </c>
      <c r="D48" s="299">
        <f>D47*$B$45</f>
        <v>4.700099456812791</v>
      </c>
      <c r="E48" s="297"/>
      <c r="F48" s="297"/>
      <c r="G48" s="297"/>
    </row>
    <row r="49" spans="1:12" ht="19.5" thickBot="1">
      <c r="C49" s="308" t="s">
        <v>46</v>
      </c>
      <c r="D49" s="309">
        <f>D48/B34</f>
        <v>32.999999999999993</v>
      </c>
      <c r="E49" s="310"/>
      <c r="F49" s="310"/>
      <c r="G49" s="310"/>
    </row>
    <row r="50" spans="1:12">
      <c r="C50" s="311" t="s">
        <v>47</v>
      </c>
      <c r="D50" s="312">
        <f>AVERAGE(E38:E41,G38:G41)</f>
        <v>0.24217520524378469</v>
      </c>
      <c r="E50" s="313"/>
      <c r="F50" s="313"/>
      <c r="G50" s="313"/>
    </row>
    <row r="51" spans="1:12">
      <c r="C51" s="314" t="s">
        <v>48</v>
      </c>
      <c r="D51" s="315">
        <f>STDEV(E38:E41,G38:G41)/D50</f>
        <v>4.2866077753168447E-2</v>
      </c>
      <c r="E51" s="295"/>
      <c r="F51" s="295"/>
      <c r="G51" s="295"/>
    </row>
    <row r="52" spans="1:12" ht="19.5" thickBot="1">
      <c r="C52" s="316" t="s">
        <v>49</v>
      </c>
      <c r="D52" s="317">
        <f>COUNT(E38:E41,G38:G41)</f>
        <v>6</v>
      </c>
      <c r="E52" s="295"/>
      <c r="F52" s="295"/>
      <c r="G52" s="295"/>
    </row>
    <row r="54" spans="1:12">
      <c r="A54" s="236" t="s">
        <v>10</v>
      </c>
      <c r="B54" s="318" t="s">
        <v>50</v>
      </c>
    </row>
    <row r="55" spans="1:12">
      <c r="A55" s="225" t="s">
        <v>51</v>
      </c>
      <c r="B55" s="319" t="str">
        <f>B21</f>
        <v xml:space="preserve"> 'Each 5 mL contains Ferrous ascorbate equivalent to elemental Iron 30 mg and Folic Acid B.P. 0.5 mg</v>
      </c>
    </row>
    <row r="56" spans="1:12" ht="26.25">
      <c r="A56" s="320" t="s">
        <v>52</v>
      </c>
      <c r="B56" s="321">
        <v>5</v>
      </c>
      <c r="C56" s="322" t="s">
        <v>53</v>
      </c>
      <c r="D56" s="323">
        <v>30</v>
      </c>
      <c r="E56" s="322" t="str">
        <f>B20</f>
        <v>Elemental Iron</v>
      </c>
    </row>
    <row r="57" spans="1:12">
      <c r="A57" s="319" t="s">
        <v>54</v>
      </c>
      <c r="B57" s="324">
        <f>'[2]Relative Density'!C39</f>
        <v>1.2552325627408916</v>
      </c>
    </row>
    <row r="58" spans="1:12" s="328" customFormat="1">
      <c r="A58" s="325" t="s">
        <v>55</v>
      </c>
      <c r="B58" s="326">
        <f>B56</f>
        <v>5</v>
      </c>
      <c r="C58" s="322" t="s">
        <v>56</v>
      </c>
      <c r="D58" s="327">
        <f>B57*B56</f>
        <v>6.2761628137044578</v>
      </c>
    </row>
    <row r="59" spans="1:12" ht="19.5" thickBot="1"/>
    <row r="60" spans="1:12" s="246" customFormat="1" ht="27" thickBot="1">
      <c r="A60" s="259" t="s">
        <v>57</v>
      </c>
      <c r="B60" s="260">
        <v>250</v>
      </c>
      <c r="C60" s="225"/>
      <c r="D60" s="329" t="s">
        <v>58</v>
      </c>
      <c r="E60" s="330" t="s">
        <v>59</v>
      </c>
      <c r="F60" s="330" t="s">
        <v>28</v>
      </c>
      <c r="G60" s="330" t="s">
        <v>60</v>
      </c>
      <c r="H60" s="267" t="s">
        <v>61</v>
      </c>
      <c r="L60" s="245"/>
    </row>
    <row r="61" spans="1:12" s="246" customFormat="1" ht="24" customHeight="1">
      <c r="A61" s="265" t="s">
        <v>103</v>
      </c>
      <c r="B61" s="266">
        <v>2</v>
      </c>
      <c r="C61" s="331" t="s">
        <v>63</v>
      </c>
      <c r="D61" s="332">
        <v>12.076499999999999</v>
      </c>
      <c r="E61" s="333">
        <v>1</v>
      </c>
      <c r="F61" s="334">
        <v>0.42699999999999999</v>
      </c>
      <c r="G61" s="335">
        <f>IF(ISBLANK(F61),"-",(F61/$D$50*$D$47*$B$69)*$D$58/$D$61)</f>
        <v>43.068362735401628</v>
      </c>
      <c r="H61" s="336">
        <f t="shared" ref="H61:H72" si="0">IF(ISBLANK(F61),"-",G61/$D$56)</f>
        <v>1.4356120911800543</v>
      </c>
      <c r="L61" s="245"/>
    </row>
    <row r="62" spans="1:12" s="246" customFormat="1" ht="26.25">
      <c r="A62" s="265" t="s">
        <v>104</v>
      </c>
      <c r="B62" s="266">
        <v>50</v>
      </c>
      <c r="C62" s="337"/>
      <c r="D62" s="338"/>
      <c r="E62" s="339">
        <v>2</v>
      </c>
      <c r="F62" s="276">
        <v>0.42899999999999999</v>
      </c>
      <c r="G62" s="340">
        <f>IF(ISBLANK(F62),"-",(F62/$D$50*$D$47*$B$69)*$D$58/$D$61)</f>
        <v>43.270088087792267</v>
      </c>
      <c r="H62" s="341">
        <f t="shared" si="0"/>
        <v>1.4423362695930755</v>
      </c>
      <c r="L62" s="245"/>
    </row>
    <row r="63" spans="1:12" s="246" customFormat="1" ht="24.75" customHeight="1">
      <c r="A63" s="265" t="s">
        <v>105</v>
      </c>
      <c r="B63" s="266">
        <v>5</v>
      </c>
      <c r="C63" s="337"/>
      <c r="D63" s="338"/>
      <c r="E63" s="339">
        <v>3</v>
      </c>
      <c r="F63" s="276">
        <v>0.42899999999999999</v>
      </c>
      <c r="G63" s="340">
        <f>IF(ISBLANK(F63),"-",(F63/$D$50*$D$47*$B$69)*$D$58/$D$61)</f>
        <v>43.270088087792267</v>
      </c>
      <c r="H63" s="341">
        <f t="shared" si="0"/>
        <v>1.4423362695930755</v>
      </c>
      <c r="L63" s="245"/>
    </row>
    <row r="64" spans="1:12" ht="27" thickBot="1">
      <c r="A64" s="265" t="s">
        <v>106</v>
      </c>
      <c r="B64" s="266">
        <v>25</v>
      </c>
      <c r="C64" s="342"/>
      <c r="D64" s="343"/>
      <c r="E64" s="344">
        <v>4</v>
      </c>
      <c r="F64" s="345"/>
      <c r="G64" s="340" t="str">
        <f>IF(ISBLANK(F64),"-",(F64/$D$50*$D$47*$B$69)*$D$58/$D$61)</f>
        <v>-</v>
      </c>
      <c r="H64" s="341" t="str">
        <f t="shared" si="0"/>
        <v>-</v>
      </c>
    </row>
    <row r="65" spans="1:11" ht="24.75" customHeight="1">
      <c r="A65" s="265" t="s">
        <v>107</v>
      </c>
      <c r="B65" s="266">
        <v>1</v>
      </c>
      <c r="C65" s="331" t="s">
        <v>68</v>
      </c>
      <c r="D65" s="332">
        <v>11.1897</v>
      </c>
      <c r="E65" s="346">
        <v>1</v>
      </c>
      <c r="F65" s="276">
        <v>0.379</v>
      </c>
      <c r="G65" s="335">
        <f>IF(ISBLANK(F65),"-",(F65/$D$50*$D$47*$B$69)*$D$58/$D$65)</f>
        <v>41.256496004234627</v>
      </c>
      <c r="H65" s="336">
        <f t="shared" si="0"/>
        <v>1.3752165334744875</v>
      </c>
    </row>
    <row r="66" spans="1:11" ht="23.25" customHeight="1">
      <c r="A66" s="265" t="s">
        <v>108</v>
      </c>
      <c r="B66" s="266">
        <v>1</v>
      </c>
      <c r="C66" s="337"/>
      <c r="D66" s="338"/>
      <c r="E66" s="347">
        <v>2</v>
      </c>
      <c r="F66" s="276">
        <v>0.38300000000000001</v>
      </c>
      <c r="G66" s="340">
        <f>IF(ISBLANK(F66),"-",(F66/$D$50*$D$47*$B$69)*$D$58/$D$65)</f>
        <v>41.691920764173787</v>
      </c>
      <c r="H66" s="341">
        <f t="shared" si="0"/>
        <v>1.3897306921391261</v>
      </c>
    </row>
    <row r="67" spans="1:11" ht="24.75" customHeight="1">
      <c r="A67" s="265" t="s">
        <v>109</v>
      </c>
      <c r="B67" s="266">
        <v>1</v>
      </c>
      <c r="C67" s="337"/>
      <c r="D67" s="338"/>
      <c r="E67" s="347">
        <v>3</v>
      </c>
      <c r="F67" s="276">
        <v>0.38300000000000001</v>
      </c>
      <c r="G67" s="340">
        <f>IF(ISBLANK(F67),"-",(F67/$D$50*$D$47*$B$69)*$D$58/$D$65)</f>
        <v>41.691920764173787</v>
      </c>
      <c r="H67" s="341">
        <f t="shared" si="0"/>
        <v>1.3897306921391261</v>
      </c>
    </row>
    <row r="68" spans="1:11" ht="27" thickBot="1">
      <c r="A68" s="265" t="s">
        <v>110</v>
      </c>
      <c r="B68" s="266">
        <v>1</v>
      </c>
      <c r="C68" s="342"/>
      <c r="D68" s="343"/>
      <c r="E68" s="348">
        <v>4</v>
      </c>
      <c r="F68" s="345"/>
      <c r="G68" s="349" t="str">
        <f>IF(ISBLANK(F68),"-",(F68/$D$50*$D$47*$B$69)*$D$58/$D$65)</f>
        <v>-</v>
      </c>
      <c r="H68" s="350" t="str">
        <f t="shared" si="0"/>
        <v>-</v>
      </c>
    </row>
    <row r="69" spans="1:11" ht="23.25" customHeight="1">
      <c r="A69" s="265" t="s">
        <v>72</v>
      </c>
      <c r="B69" s="351">
        <f>(B68/B67)*(B66/B65)*(B64/B63)*(B62/B61)*B60</f>
        <v>31250</v>
      </c>
      <c r="C69" s="331" t="s">
        <v>73</v>
      </c>
      <c r="D69" s="332">
        <v>10.3797</v>
      </c>
      <c r="E69" s="346">
        <v>1</v>
      </c>
      <c r="F69" s="334">
        <v>0.34</v>
      </c>
      <c r="G69" s="335">
        <f>IF(ISBLANK(F69),"-",(F69/$D$50*$D$47*$B$69)*$D$58/$D$69)</f>
        <v>39.899337850298728</v>
      </c>
      <c r="H69" s="341">
        <f t="shared" si="0"/>
        <v>1.3299779283432909</v>
      </c>
    </row>
    <row r="70" spans="1:11" ht="22.5" customHeight="1" thickBot="1">
      <c r="A70" s="352" t="s">
        <v>74</v>
      </c>
      <c r="B70" s="353">
        <f>(D47*B69)/D56*D58</f>
        <v>9.832863143853654</v>
      </c>
      <c r="C70" s="337"/>
      <c r="D70" s="338"/>
      <c r="E70" s="347">
        <v>2</v>
      </c>
      <c r="F70" s="276">
        <v>0.35</v>
      </c>
      <c r="G70" s="340">
        <f>IF(ISBLANK(F70),"-",(F70/$D$50*$D$47*$B$69)*$D$58/$D$69)</f>
        <v>41.072847787072227</v>
      </c>
      <c r="H70" s="341">
        <f t="shared" si="0"/>
        <v>1.3690949262357408</v>
      </c>
    </row>
    <row r="71" spans="1:11" ht="23.25" customHeight="1">
      <c r="A71" s="301" t="s">
        <v>42</v>
      </c>
      <c r="B71" s="354"/>
      <c r="C71" s="337"/>
      <c r="D71" s="338"/>
      <c r="E71" s="347">
        <v>3</v>
      </c>
      <c r="F71" s="276">
        <v>0.35</v>
      </c>
      <c r="G71" s="340">
        <f>IF(ISBLANK(F71),"-",(F71/$D$50*$D$47*$B$69)*$D$58/$D$69)</f>
        <v>41.072847787072227</v>
      </c>
      <c r="H71" s="341">
        <f t="shared" si="0"/>
        <v>1.3690949262357408</v>
      </c>
    </row>
    <row r="72" spans="1:11" ht="23.25" customHeight="1" thickBot="1">
      <c r="A72" s="305"/>
      <c r="B72" s="355"/>
      <c r="C72" s="356"/>
      <c r="D72" s="343"/>
      <c r="E72" s="348">
        <v>4</v>
      </c>
      <c r="F72" s="345"/>
      <c r="G72" s="349" t="str">
        <f>IF(ISBLANK(F72),"-",(F72/$D$50*$D$47*$B$69)*$D$58/$D$69)</f>
        <v>-</v>
      </c>
      <c r="H72" s="350" t="str">
        <f t="shared" si="0"/>
        <v>-</v>
      </c>
    </row>
    <row r="73" spans="1:11" ht="26.25">
      <c r="A73" s="357"/>
      <c r="B73" s="357"/>
      <c r="C73" s="357"/>
      <c r="D73" s="357"/>
      <c r="E73" s="357"/>
      <c r="F73" s="358"/>
      <c r="G73" s="359" t="s">
        <v>35</v>
      </c>
      <c r="H73" s="360">
        <f>AVERAGE(H61:H72)</f>
        <v>1.3936811476593021</v>
      </c>
    </row>
    <row r="74" spans="1:11" ht="26.25">
      <c r="C74" s="357"/>
      <c r="D74" s="357"/>
      <c r="E74" s="357"/>
      <c r="F74" s="358"/>
      <c r="G74" s="314" t="s">
        <v>48</v>
      </c>
      <c r="H74" s="361">
        <f>STDEV(H61:H72)/H73</f>
        <v>2.7942093398078498E-2</v>
      </c>
    </row>
    <row r="75" spans="1:11" ht="27" thickBot="1">
      <c r="A75" s="357"/>
      <c r="B75" s="357"/>
      <c r="C75" s="358"/>
      <c r="D75" s="362"/>
      <c r="E75" s="362"/>
      <c r="F75" s="358"/>
      <c r="G75" s="316" t="s">
        <v>49</v>
      </c>
      <c r="H75" s="363">
        <f>COUNT(H61:H72)</f>
        <v>9</v>
      </c>
    </row>
    <row r="76" spans="1:11">
      <c r="A76" s="357"/>
      <c r="B76" s="357"/>
      <c r="C76" s="358"/>
      <c r="D76" s="362"/>
      <c r="E76" s="362"/>
      <c r="F76" s="362"/>
      <c r="G76" s="362"/>
      <c r="H76" s="358"/>
      <c r="I76" s="364"/>
      <c r="J76" s="365"/>
      <c r="K76" s="366"/>
    </row>
    <row r="77" spans="1:11" ht="26.25">
      <c r="A77" s="237" t="s">
        <v>75</v>
      </c>
      <c r="B77" s="367" t="s">
        <v>76</v>
      </c>
      <c r="C77" s="368" t="str">
        <f>B20</f>
        <v>Elemental Iron</v>
      </c>
      <c r="D77" s="368"/>
      <c r="E77" s="369" t="s">
        <v>77</v>
      </c>
      <c r="F77" s="369"/>
      <c r="G77" s="370">
        <f>H73</f>
        <v>1.3936811476593021</v>
      </c>
      <c r="H77" s="358"/>
      <c r="I77" s="364"/>
      <c r="J77" s="365"/>
      <c r="K77" s="366"/>
    </row>
    <row r="78" spans="1:11" ht="19.5" thickBot="1">
      <c r="A78" s="371"/>
      <c r="B78" s="372"/>
      <c r="C78" s="373"/>
      <c r="D78" s="373"/>
      <c r="E78" s="372"/>
      <c r="F78" s="372"/>
      <c r="G78" s="372"/>
      <c r="H78" s="372"/>
    </row>
    <row r="79" spans="1:11">
      <c r="B79" s="374" t="s">
        <v>78</v>
      </c>
      <c r="E79" s="358" t="s">
        <v>79</v>
      </c>
      <c r="F79" s="358"/>
      <c r="G79" s="358" t="s">
        <v>80</v>
      </c>
    </row>
    <row r="80" spans="1:11" ht="83.1" customHeight="1">
      <c r="A80" s="365" t="s">
        <v>81</v>
      </c>
      <c r="B80" s="375"/>
      <c r="C80" s="375"/>
      <c r="D80" s="357"/>
      <c r="E80" s="376"/>
      <c r="F80" s="364"/>
      <c r="G80" s="377"/>
      <c r="H80" s="377"/>
      <c r="I80" s="364"/>
    </row>
    <row r="81" spans="1:9" ht="83.1" customHeight="1">
      <c r="A81" s="365" t="s">
        <v>82</v>
      </c>
      <c r="B81" s="378"/>
      <c r="C81" s="378"/>
      <c r="D81" s="379"/>
      <c r="E81" s="380"/>
      <c r="F81" s="364"/>
      <c r="G81" s="381"/>
      <c r="H81" s="381"/>
      <c r="I81" s="369"/>
    </row>
    <row r="82" spans="1:9">
      <c r="A82" s="357"/>
      <c r="B82" s="358"/>
      <c r="C82" s="362"/>
      <c r="D82" s="362"/>
      <c r="E82" s="362"/>
      <c r="F82" s="362"/>
      <c r="G82" s="358"/>
      <c r="H82" s="358"/>
      <c r="I82" s="364"/>
    </row>
    <row r="83" spans="1:9">
      <c r="A83" s="357"/>
      <c r="B83" s="357"/>
      <c r="C83" s="358"/>
      <c r="D83" s="362"/>
      <c r="E83" s="362"/>
      <c r="F83" s="362"/>
      <c r="G83" s="362"/>
      <c r="H83" s="358"/>
      <c r="I83" s="364"/>
    </row>
    <row r="84" spans="1:9">
      <c r="A84" s="357"/>
      <c r="B84" s="357"/>
      <c r="C84" s="358"/>
      <c r="D84" s="362"/>
      <c r="E84" s="362"/>
      <c r="F84" s="362"/>
      <c r="G84" s="362"/>
      <c r="H84" s="358"/>
      <c r="I84" s="364"/>
    </row>
    <row r="85" spans="1:9">
      <c r="A85" s="357"/>
      <c r="B85" s="357"/>
      <c r="C85" s="358"/>
      <c r="D85" s="362"/>
      <c r="E85" s="362"/>
      <c r="F85" s="362"/>
      <c r="G85" s="362"/>
      <c r="H85" s="358"/>
      <c r="I85" s="364"/>
    </row>
    <row r="86" spans="1:9">
      <c r="A86" s="357"/>
      <c r="B86" s="357"/>
      <c r="C86" s="358"/>
      <c r="D86" s="362"/>
      <c r="E86" s="362"/>
      <c r="F86" s="362"/>
      <c r="G86" s="362"/>
      <c r="H86" s="358"/>
      <c r="I86" s="364"/>
    </row>
    <row r="87" spans="1:9">
      <c r="A87" s="357"/>
      <c r="B87" s="357"/>
      <c r="C87" s="358"/>
      <c r="D87" s="362"/>
      <c r="E87" s="362"/>
      <c r="F87" s="362"/>
      <c r="G87" s="362"/>
      <c r="H87" s="358"/>
      <c r="I87" s="364"/>
    </row>
    <row r="88" spans="1:9">
      <c r="A88" s="357"/>
      <c r="B88" s="357"/>
      <c r="C88" s="358"/>
      <c r="D88" s="362"/>
      <c r="E88" s="362"/>
      <c r="F88" s="362"/>
      <c r="G88" s="362"/>
      <c r="H88" s="358"/>
      <c r="I88" s="364"/>
    </row>
    <row r="89" spans="1:9">
      <c r="A89" s="357"/>
      <c r="B89" s="357"/>
      <c r="C89" s="358"/>
      <c r="D89" s="362"/>
      <c r="E89" s="362"/>
      <c r="F89" s="362"/>
      <c r="G89" s="362"/>
      <c r="H89" s="358"/>
      <c r="I89" s="364"/>
    </row>
    <row r="90" spans="1:9">
      <c r="A90" s="357"/>
      <c r="B90" s="357"/>
      <c r="C90" s="358"/>
      <c r="D90" s="362"/>
      <c r="E90" s="362"/>
      <c r="F90" s="362"/>
      <c r="G90" s="362"/>
      <c r="H90" s="358"/>
      <c r="I90" s="364"/>
    </row>
  </sheetData>
  <sheetProtection formatCells="0" formatColumns="0" formatRow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B26:C26"/>
    <mergeCell ref="B27:C27"/>
    <mergeCell ref="C29:H29"/>
    <mergeCell ref="C31:H31"/>
    <mergeCell ref="C32:H32"/>
    <mergeCell ref="D36:E36"/>
    <mergeCell ref="A1:H7"/>
    <mergeCell ref="A8:H14"/>
    <mergeCell ref="A16:H16"/>
    <mergeCell ref="A17:H17"/>
    <mergeCell ref="B18:C18"/>
    <mergeCell ref="B21:I21"/>
  </mergeCells>
  <conditionalFormatting sqref="D51">
    <cfRule type="cellIs" dxfId="1" priority="2" operator="greaterThan">
      <formula>0.02</formula>
    </cfRule>
  </conditionalFormatting>
  <conditionalFormatting sqref="H74">
    <cfRule type="cellIs" dxfId="0" priority="1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0"/>
  <sheetViews>
    <sheetView view="pageBreakPreview" topLeftCell="A19" zoomScale="55" zoomScaleNormal="75" zoomScaleSheetLayoutView="55" workbookViewId="0">
      <selection activeCell="B22" sqref="B22"/>
    </sheetView>
  </sheetViews>
  <sheetFormatPr defaultRowHeight="18.7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>
      <c r="A1" s="212" t="s">
        <v>0</v>
      </c>
      <c r="B1" s="212"/>
      <c r="C1" s="212"/>
      <c r="D1" s="212"/>
      <c r="E1" s="212"/>
      <c r="F1" s="212"/>
      <c r="G1" s="212"/>
      <c r="H1" s="212"/>
    </row>
    <row r="2" spans="1:8">
      <c r="A2" s="212"/>
      <c r="B2" s="212"/>
      <c r="C2" s="212"/>
      <c r="D2" s="212"/>
      <c r="E2" s="212"/>
      <c r="F2" s="212"/>
      <c r="G2" s="212"/>
      <c r="H2" s="212"/>
    </row>
    <row r="3" spans="1:8">
      <c r="A3" s="212"/>
      <c r="B3" s="212"/>
      <c r="C3" s="212"/>
      <c r="D3" s="212"/>
      <c r="E3" s="212"/>
      <c r="F3" s="212"/>
      <c r="G3" s="212"/>
      <c r="H3" s="212"/>
    </row>
    <row r="4" spans="1:8">
      <c r="A4" s="212"/>
      <c r="B4" s="212"/>
      <c r="C4" s="212"/>
      <c r="D4" s="212"/>
      <c r="E4" s="212"/>
      <c r="F4" s="212"/>
      <c r="G4" s="212"/>
      <c r="H4" s="212"/>
    </row>
    <row r="5" spans="1:8">
      <c r="A5" s="212"/>
      <c r="B5" s="212"/>
      <c r="C5" s="212"/>
      <c r="D5" s="212"/>
      <c r="E5" s="212"/>
      <c r="F5" s="212"/>
      <c r="G5" s="212"/>
      <c r="H5" s="212"/>
    </row>
    <row r="6" spans="1:8">
      <c r="A6" s="212"/>
      <c r="B6" s="212"/>
      <c r="C6" s="212"/>
      <c r="D6" s="212"/>
      <c r="E6" s="212"/>
      <c r="F6" s="212"/>
      <c r="G6" s="212"/>
      <c r="H6" s="212"/>
    </row>
    <row r="7" spans="1:8">
      <c r="A7" s="212"/>
      <c r="B7" s="212"/>
      <c r="C7" s="212"/>
      <c r="D7" s="212"/>
      <c r="E7" s="212"/>
      <c r="F7" s="212"/>
      <c r="G7" s="212"/>
      <c r="H7" s="212"/>
    </row>
    <row r="8" spans="1:8">
      <c r="A8" s="213" t="s">
        <v>1</v>
      </c>
      <c r="B8" s="213"/>
      <c r="C8" s="213"/>
      <c r="D8" s="213"/>
      <c r="E8" s="213"/>
      <c r="F8" s="213"/>
      <c r="G8" s="213"/>
      <c r="H8" s="213"/>
    </row>
    <row r="9" spans="1:8">
      <c r="A9" s="213"/>
      <c r="B9" s="213"/>
      <c r="C9" s="213"/>
      <c r="D9" s="213"/>
      <c r="E9" s="213"/>
      <c r="F9" s="213"/>
      <c r="G9" s="213"/>
      <c r="H9" s="213"/>
    </row>
    <row r="10" spans="1:8">
      <c r="A10" s="213"/>
      <c r="B10" s="213"/>
      <c r="C10" s="213"/>
      <c r="D10" s="213"/>
      <c r="E10" s="213"/>
      <c r="F10" s="213"/>
      <c r="G10" s="213"/>
      <c r="H10" s="213"/>
    </row>
    <row r="11" spans="1:8">
      <c r="A11" s="213"/>
      <c r="B11" s="213"/>
      <c r="C11" s="213"/>
      <c r="D11" s="213"/>
      <c r="E11" s="213"/>
      <c r="F11" s="213"/>
      <c r="G11" s="213"/>
      <c r="H11" s="213"/>
    </row>
    <row r="12" spans="1:8">
      <c r="A12" s="213"/>
      <c r="B12" s="213"/>
      <c r="C12" s="213"/>
      <c r="D12" s="213"/>
      <c r="E12" s="213"/>
      <c r="F12" s="213"/>
      <c r="G12" s="213"/>
      <c r="H12" s="213"/>
    </row>
    <row r="13" spans="1:8">
      <c r="A13" s="213"/>
      <c r="B13" s="213"/>
      <c r="C13" s="213"/>
      <c r="D13" s="213"/>
      <c r="E13" s="213"/>
      <c r="F13" s="213"/>
      <c r="G13" s="213"/>
      <c r="H13" s="213"/>
    </row>
    <row r="14" spans="1:8">
      <c r="A14" s="213"/>
      <c r="B14" s="213"/>
      <c r="C14" s="213"/>
      <c r="D14" s="213"/>
      <c r="E14" s="213"/>
      <c r="F14" s="213"/>
      <c r="G14" s="213"/>
      <c r="H14" s="213"/>
    </row>
    <row r="15" spans="1:8" ht="19.5" customHeight="1"/>
    <row r="16" spans="1:8" ht="19.5" customHeight="1">
      <c r="A16" s="215" t="s">
        <v>2</v>
      </c>
      <c r="B16" s="216"/>
      <c r="C16" s="216"/>
      <c r="D16" s="216"/>
      <c r="E16" s="216"/>
      <c r="F16" s="216"/>
      <c r="G16" s="216"/>
      <c r="H16" s="217"/>
    </row>
    <row r="17" spans="1:14" ht="20.25" customHeight="1">
      <c r="A17" s="214" t="s">
        <v>3</v>
      </c>
      <c r="B17" s="214"/>
      <c r="C17" s="214"/>
      <c r="D17" s="214"/>
      <c r="E17" s="214"/>
      <c r="F17" s="214"/>
      <c r="G17" s="214"/>
      <c r="H17" s="214"/>
    </row>
    <row r="18" spans="1:14" ht="26.25" customHeight="1">
      <c r="A18" s="3" t="s">
        <v>4</v>
      </c>
      <c r="B18" s="196" t="s">
        <v>83</v>
      </c>
      <c r="C18" s="196"/>
    </row>
    <row r="19" spans="1:14" ht="26.25" customHeight="1">
      <c r="A19" s="3" t="s">
        <v>5</v>
      </c>
      <c r="B19" s="106" t="s">
        <v>84</v>
      </c>
      <c r="C19" s="127">
        <v>25</v>
      </c>
    </row>
    <row r="20" spans="1:14" ht="26.25" customHeight="1">
      <c r="A20" s="3" t="s">
        <v>6</v>
      </c>
      <c r="B20" s="106" t="s">
        <v>86</v>
      </c>
      <c r="C20" s="107"/>
    </row>
    <row r="21" spans="1:14" ht="26.25" customHeight="1">
      <c r="A21" s="3" t="s">
        <v>7</v>
      </c>
      <c r="B21" s="188" t="s">
        <v>85</v>
      </c>
      <c r="C21" s="188"/>
      <c r="D21" s="188"/>
      <c r="E21" s="188"/>
      <c r="F21" s="188"/>
      <c r="G21" s="188"/>
      <c r="H21" s="188"/>
      <c r="I21" s="188"/>
    </row>
    <row r="22" spans="1:14" ht="26.25" customHeight="1">
      <c r="A22" s="3" t="s">
        <v>8</v>
      </c>
      <c r="B22" s="128">
        <v>41875</v>
      </c>
      <c r="C22" s="107"/>
      <c r="D22" s="107"/>
      <c r="E22" s="107"/>
      <c r="F22" s="107"/>
      <c r="G22" s="107"/>
      <c r="H22" s="107"/>
      <c r="I22" s="107"/>
    </row>
    <row r="23" spans="1:14" ht="26.25" customHeight="1">
      <c r="A23" s="3" t="s">
        <v>9</v>
      </c>
      <c r="B23" s="128">
        <v>41922</v>
      </c>
      <c r="C23" s="107"/>
      <c r="D23" s="107"/>
      <c r="E23" s="107"/>
      <c r="F23" s="107"/>
      <c r="G23" s="107"/>
      <c r="H23" s="107"/>
      <c r="I23" s="107"/>
    </row>
    <row r="24" spans="1:14">
      <c r="A24" s="3"/>
      <c r="B24" s="5"/>
    </row>
    <row r="25" spans="1:14">
      <c r="A25" s="1" t="s">
        <v>10</v>
      </c>
      <c r="B25" s="5"/>
    </row>
    <row r="26" spans="1:14" ht="26.25" customHeight="1">
      <c r="A26" s="6" t="s">
        <v>11</v>
      </c>
      <c r="B26" s="196" t="s">
        <v>86</v>
      </c>
      <c r="C26" s="196"/>
    </row>
    <row r="27" spans="1:14" ht="26.25" customHeight="1">
      <c r="A27" s="8" t="s">
        <v>12</v>
      </c>
      <c r="B27" s="188" t="s">
        <v>87</v>
      </c>
      <c r="C27" s="188"/>
    </row>
    <row r="28" spans="1:14" ht="27" customHeight="1">
      <c r="A28" s="8" t="s">
        <v>13</v>
      </c>
      <c r="B28" s="105">
        <v>99.88</v>
      </c>
    </row>
    <row r="29" spans="1:14" s="10" customFormat="1" ht="27" customHeight="1">
      <c r="A29" s="8" t="s">
        <v>14</v>
      </c>
      <c r="B29" s="104">
        <v>0</v>
      </c>
      <c r="C29" s="199" t="s">
        <v>15</v>
      </c>
      <c r="D29" s="200"/>
      <c r="E29" s="200"/>
      <c r="F29" s="200"/>
      <c r="G29" s="200"/>
      <c r="H29" s="201"/>
      <c r="I29" s="11"/>
      <c r="J29" s="11"/>
      <c r="K29" s="11"/>
      <c r="L29" s="11"/>
    </row>
    <row r="30" spans="1:14" s="10" customFormat="1" ht="19.5" customHeight="1">
      <c r="A30" s="8" t="s">
        <v>16</v>
      </c>
      <c r="B30" s="7">
        <f>B28-B29</f>
        <v>99.88</v>
      </c>
      <c r="C30" s="12"/>
      <c r="D30" s="12"/>
      <c r="E30" s="12"/>
      <c r="F30" s="12"/>
      <c r="G30" s="12"/>
      <c r="H30" s="13"/>
      <c r="I30" s="11"/>
      <c r="J30" s="11"/>
      <c r="K30" s="11"/>
      <c r="L30" s="11"/>
    </row>
    <row r="31" spans="1:14" s="10" customFormat="1" ht="27" customHeight="1">
      <c r="A31" s="8" t="s">
        <v>17</v>
      </c>
      <c r="B31" s="123">
        <v>1</v>
      </c>
      <c r="C31" s="202" t="s">
        <v>18</v>
      </c>
      <c r="D31" s="203"/>
      <c r="E31" s="203"/>
      <c r="F31" s="203"/>
      <c r="G31" s="203"/>
      <c r="H31" s="204"/>
      <c r="I31" s="11"/>
      <c r="J31" s="11"/>
      <c r="K31" s="11"/>
      <c r="L31" s="11"/>
    </row>
    <row r="32" spans="1:14" s="10" customFormat="1" ht="27" customHeight="1">
      <c r="A32" s="8" t="s">
        <v>19</v>
      </c>
      <c r="B32" s="123">
        <v>1</v>
      </c>
      <c r="C32" s="202" t="s">
        <v>20</v>
      </c>
      <c r="D32" s="203"/>
      <c r="E32" s="203"/>
      <c r="F32" s="203"/>
      <c r="G32" s="203"/>
      <c r="H32" s="204"/>
      <c r="I32" s="11"/>
      <c r="J32" s="11"/>
      <c r="K32" s="11"/>
      <c r="L32" s="15"/>
      <c r="M32" s="15"/>
      <c r="N32" s="16"/>
    </row>
    <row r="33" spans="1:14" s="10" customFormat="1" ht="17.25" customHeight="1">
      <c r="A33" s="8"/>
      <c r="B33" s="14"/>
      <c r="C33" s="17"/>
      <c r="D33" s="17"/>
      <c r="E33" s="17"/>
      <c r="F33" s="17"/>
      <c r="G33" s="17"/>
      <c r="H33" s="17"/>
      <c r="I33" s="11"/>
      <c r="J33" s="11"/>
      <c r="K33" s="11"/>
      <c r="L33" s="15"/>
      <c r="M33" s="15"/>
      <c r="N33" s="16"/>
    </row>
    <row r="34" spans="1:14" s="10" customFormat="1">
      <c r="A34" s="8" t="s">
        <v>21</v>
      </c>
      <c r="B34" s="18">
        <f>B31/B32</f>
        <v>1</v>
      </c>
      <c r="C34" s="2" t="s">
        <v>22</v>
      </c>
      <c r="D34" s="2"/>
      <c r="E34" s="2"/>
      <c r="F34" s="2"/>
      <c r="G34" s="2"/>
      <c r="H34" s="2"/>
      <c r="I34" s="11"/>
      <c r="J34" s="11"/>
      <c r="K34" s="11"/>
      <c r="L34" s="15"/>
      <c r="M34" s="15"/>
      <c r="N34" s="16"/>
    </row>
    <row r="35" spans="1:14" s="10" customFormat="1" ht="19.5" customHeight="1">
      <c r="A35" s="8"/>
      <c r="B35" s="7"/>
      <c r="H35" s="2"/>
      <c r="I35" s="11"/>
      <c r="J35" s="11"/>
      <c r="K35" s="11"/>
      <c r="L35" s="15"/>
      <c r="M35" s="15"/>
      <c r="N35" s="16"/>
    </row>
    <row r="36" spans="1:14" s="10" customFormat="1" ht="27" customHeight="1">
      <c r="A36" s="19" t="s">
        <v>23</v>
      </c>
      <c r="B36" s="108">
        <v>50</v>
      </c>
      <c r="C36" s="2"/>
      <c r="D36" s="190" t="s">
        <v>24</v>
      </c>
      <c r="E36" s="191"/>
      <c r="F36" s="65" t="s">
        <v>25</v>
      </c>
      <c r="G36" s="66"/>
      <c r="J36" s="11"/>
      <c r="K36" s="11"/>
      <c r="L36" s="15"/>
      <c r="M36" s="15"/>
      <c r="N36" s="16"/>
    </row>
    <row r="37" spans="1:14" s="10" customFormat="1" ht="26.25" customHeight="1">
      <c r="A37" s="20" t="s">
        <v>26</v>
      </c>
      <c r="B37" s="109">
        <v>5</v>
      </c>
      <c r="C37" s="22" t="s">
        <v>27</v>
      </c>
      <c r="D37" s="23" t="s">
        <v>28</v>
      </c>
      <c r="E37" s="55" t="s">
        <v>29</v>
      </c>
      <c r="F37" s="23" t="s">
        <v>28</v>
      </c>
      <c r="G37" s="24" t="s">
        <v>29</v>
      </c>
      <c r="J37" s="11"/>
      <c r="K37" s="11"/>
      <c r="L37" s="15"/>
      <c r="M37" s="15"/>
      <c r="N37" s="16"/>
    </row>
    <row r="38" spans="1:14" s="10" customFormat="1" ht="26.25" customHeight="1">
      <c r="A38" s="20" t="s">
        <v>30</v>
      </c>
      <c r="B38" s="109">
        <v>50</v>
      </c>
      <c r="C38" s="25">
        <v>1</v>
      </c>
      <c r="D38" s="110">
        <v>16276048</v>
      </c>
      <c r="E38" s="69">
        <f>IF(ISBLANK(D38),"-",$D$48/$D$45*D38)</f>
        <v>16665957.330614923</v>
      </c>
      <c r="F38" s="110">
        <v>17682822</v>
      </c>
      <c r="G38" s="61">
        <f>IF(ISBLANK(F38),"-",$D$48/$F$45*F38)</f>
        <v>16765214.848727565</v>
      </c>
      <c r="J38" s="11"/>
      <c r="K38" s="11"/>
      <c r="L38" s="15"/>
      <c r="M38" s="15"/>
      <c r="N38" s="16"/>
    </row>
    <row r="39" spans="1:14" s="10" customFormat="1" ht="26.25" customHeight="1">
      <c r="A39" s="20" t="s">
        <v>31</v>
      </c>
      <c r="B39" s="109">
        <v>1</v>
      </c>
      <c r="C39" s="21">
        <v>2</v>
      </c>
      <c r="D39" s="111">
        <v>16244339</v>
      </c>
      <c r="E39" s="70">
        <f>IF(ISBLANK(D39),"-",$D$48/$D$45*D39)</f>
        <v>16633488.709178289</v>
      </c>
      <c r="F39" s="111">
        <v>17644701</v>
      </c>
      <c r="G39" s="62">
        <f>IF(ISBLANK(F39),"-",$D$48/$F$45*F39)</f>
        <v>16729072.045545565</v>
      </c>
      <c r="J39" s="11"/>
      <c r="K39" s="11"/>
      <c r="L39" s="15"/>
      <c r="M39" s="15"/>
      <c r="N39" s="16"/>
    </row>
    <row r="40" spans="1:14" ht="26.25" customHeight="1">
      <c r="A40" s="20" t="s">
        <v>32</v>
      </c>
      <c r="B40" s="109">
        <v>1</v>
      </c>
      <c r="C40" s="21">
        <v>3</v>
      </c>
      <c r="D40" s="111">
        <v>16302235</v>
      </c>
      <c r="E40" s="70">
        <f>IF(ISBLANK(D40),"-",$D$48/$D$45*D40)</f>
        <v>16692771.666909384</v>
      </c>
      <c r="F40" s="111">
        <v>17609172</v>
      </c>
      <c r="G40" s="62">
        <f>IF(ISBLANK(F40),"-",$D$48/$F$45*F40)</f>
        <v>16695386.736811448</v>
      </c>
      <c r="L40" s="15"/>
      <c r="M40" s="15"/>
      <c r="N40" s="26"/>
    </row>
    <row r="41" spans="1:14" ht="26.25" customHeight="1">
      <c r="A41" s="20" t="s">
        <v>33</v>
      </c>
      <c r="B41" s="109">
        <v>1</v>
      </c>
      <c r="C41" s="27">
        <v>4</v>
      </c>
      <c r="D41" s="112"/>
      <c r="E41" s="71" t="str">
        <f>IF(ISBLANK(D41),"-",$D$48/$D$45*D41)</f>
        <v>-</v>
      </c>
      <c r="F41" s="112"/>
      <c r="G41" s="63" t="str">
        <f>IF(ISBLANK(F41),"-",$D$48/$F$45*F41)</f>
        <v>-</v>
      </c>
      <c r="L41" s="15"/>
      <c r="M41" s="15"/>
      <c r="N41" s="26"/>
    </row>
    <row r="42" spans="1:14" ht="27" customHeight="1">
      <c r="A42" s="20" t="s">
        <v>34</v>
      </c>
      <c r="B42" s="109">
        <v>1</v>
      </c>
      <c r="C42" s="28" t="s">
        <v>35</v>
      </c>
      <c r="D42" s="90">
        <f>AVERAGE(D38:D41)</f>
        <v>16274207.333333334</v>
      </c>
      <c r="E42" s="51">
        <f>AVERAGE(E38:E41)</f>
        <v>16664072.568900866</v>
      </c>
      <c r="F42" s="29">
        <f>AVERAGE(F38:F41)</f>
        <v>17645565</v>
      </c>
      <c r="G42" s="30">
        <f>AVERAGE(G38:G41)</f>
        <v>16729891.210361525</v>
      </c>
    </row>
    <row r="43" spans="1:14" ht="26.25" customHeight="1">
      <c r="A43" s="20" t="s">
        <v>36</v>
      </c>
      <c r="B43" s="105">
        <v>1</v>
      </c>
      <c r="C43" s="91" t="s">
        <v>37</v>
      </c>
      <c r="D43" s="187">
        <v>22</v>
      </c>
      <c r="E43" s="26"/>
      <c r="F43" s="113">
        <v>23.76</v>
      </c>
      <c r="G43" s="67"/>
    </row>
    <row r="44" spans="1:14" ht="26.25" customHeight="1">
      <c r="A44" s="20" t="s">
        <v>38</v>
      </c>
      <c r="B44" s="105">
        <v>1</v>
      </c>
      <c r="C44" s="92" t="s">
        <v>39</v>
      </c>
      <c r="D44" s="93">
        <f>D43*$B$34</f>
        <v>22</v>
      </c>
      <c r="E44" s="32"/>
      <c r="F44" s="31">
        <f>F43*$B$34</f>
        <v>23.76</v>
      </c>
      <c r="G44" s="34"/>
    </row>
    <row r="45" spans="1:14" ht="19.5" customHeight="1">
      <c r="A45" s="20" t="s">
        <v>40</v>
      </c>
      <c r="B45" s="89">
        <f>(B44/B43)*(B42/B41)*(B40/B39)*(B38/B37)*B36</f>
        <v>500</v>
      </c>
      <c r="C45" s="92" t="s">
        <v>41</v>
      </c>
      <c r="D45" s="94">
        <f>D44*$B$30/100</f>
        <v>21.973599999999998</v>
      </c>
      <c r="E45" s="34"/>
      <c r="F45" s="33">
        <f>F44*$B$30/100</f>
        <v>23.731487999999999</v>
      </c>
      <c r="G45" s="34"/>
    </row>
    <row r="46" spans="1:14" ht="19.5" customHeight="1">
      <c r="A46" s="192" t="s">
        <v>42</v>
      </c>
      <c r="B46" s="197"/>
      <c r="C46" s="92" t="s">
        <v>43</v>
      </c>
      <c r="D46" s="93">
        <f>D45/$B$45</f>
        <v>4.3947199999999992E-2</v>
      </c>
      <c r="E46" s="34"/>
      <c r="F46" s="35">
        <f>F45/$B$45</f>
        <v>4.7462975999999997E-2</v>
      </c>
      <c r="G46" s="34"/>
    </row>
    <row r="47" spans="1:14" ht="27" customHeight="1">
      <c r="A47" s="194"/>
      <c r="B47" s="198"/>
      <c r="C47" s="92" t="s">
        <v>44</v>
      </c>
      <c r="D47" s="114">
        <v>4.4999999999999998E-2</v>
      </c>
      <c r="E47" s="67"/>
      <c r="F47" s="67"/>
      <c r="G47" s="67"/>
    </row>
    <row r="48" spans="1:14">
      <c r="C48" s="92" t="s">
        <v>45</v>
      </c>
      <c r="D48" s="94">
        <f>D47*$B$45</f>
        <v>22.5</v>
      </c>
      <c r="E48" s="34"/>
      <c r="F48" s="34"/>
      <c r="G48" s="34"/>
    </row>
    <row r="49" spans="1:12" ht="19.5" customHeight="1">
      <c r="C49" s="95" t="s">
        <v>46</v>
      </c>
      <c r="D49" s="96">
        <f>D48/B34</f>
        <v>22.5</v>
      </c>
      <c r="E49" s="53"/>
      <c r="F49" s="53"/>
      <c r="G49" s="53"/>
    </row>
    <row r="50" spans="1:12">
      <c r="C50" s="97" t="s">
        <v>47</v>
      </c>
      <c r="D50" s="98">
        <f>AVERAGE(E38:E41,G38:G41)</f>
        <v>16696981.889631195</v>
      </c>
      <c r="E50" s="52"/>
      <c r="F50" s="52"/>
      <c r="G50" s="52"/>
    </row>
    <row r="51" spans="1:12">
      <c r="C51" s="36" t="s">
        <v>48</v>
      </c>
      <c r="D51" s="39">
        <f>STDEV(E38:E41,G38:G41)/D50</f>
        <v>2.7705288097330471E-3</v>
      </c>
      <c r="E51" s="32"/>
      <c r="F51" s="32"/>
      <c r="G51" s="32"/>
    </row>
    <row r="52" spans="1:12" ht="19.5" customHeight="1">
      <c r="C52" s="37" t="s">
        <v>49</v>
      </c>
      <c r="D52" s="40">
        <f>COUNT(E38:E41,G38:G41)</f>
        <v>6</v>
      </c>
      <c r="E52" s="32"/>
      <c r="F52" s="32"/>
      <c r="G52" s="32"/>
    </row>
    <row r="54" spans="1:12">
      <c r="A54" s="1" t="s">
        <v>10</v>
      </c>
      <c r="B54" s="41" t="s">
        <v>50</v>
      </c>
    </row>
    <row r="55" spans="1:12">
      <c r="A55" s="2" t="s">
        <v>51</v>
      </c>
      <c r="B55" s="4" t="str">
        <f>B21</f>
        <v xml:space="preserve"> 'Each 5 mL contains Ferrous ascorbate equivalent to elemental Iron 30 mg and Folic Acid B.P. 0.5 mg</v>
      </c>
    </row>
    <row r="56" spans="1:12" ht="26.25" customHeight="1">
      <c r="A56" s="100" t="s">
        <v>52</v>
      </c>
      <c r="B56" s="115">
        <v>5</v>
      </c>
      <c r="C56" s="80" t="s">
        <v>53</v>
      </c>
      <c r="D56" s="116">
        <v>0.5</v>
      </c>
      <c r="E56" s="80" t="str">
        <f>B20</f>
        <v>Folic Acid</v>
      </c>
    </row>
    <row r="57" spans="1:12">
      <c r="A57" s="4" t="s">
        <v>54</v>
      </c>
      <c r="B57" s="126">
        <v>1.2460881332995006</v>
      </c>
    </row>
    <row r="58" spans="1:12" s="81" customFormat="1">
      <c r="A58" s="78" t="s">
        <v>55</v>
      </c>
      <c r="B58" s="79">
        <f>B56</f>
        <v>5</v>
      </c>
      <c r="C58" s="80" t="s">
        <v>56</v>
      </c>
      <c r="D58" s="101">
        <f>B57*B56</f>
        <v>6.2304406664975032</v>
      </c>
    </row>
    <row r="59" spans="1:12" ht="19.5" customHeight="1"/>
    <row r="60" spans="1:12" s="10" customFormat="1" ht="27" customHeight="1">
      <c r="A60" s="19" t="s">
        <v>57</v>
      </c>
      <c r="B60" s="108">
        <v>25</v>
      </c>
      <c r="C60" s="2"/>
      <c r="D60" s="43" t="s">
        <v>58</v>
      </c>
      <c r="E60" s="42" t="s">
        <v>59</v>
      </c>
      <c r="F60" s="42" t="s">
        <v>28</v>
      </c>
      <c r="G60" s="42" t="s">
        <v>60</v>
      </c>
      <c r="H60" s="22" t="s">
        <v>61</v>
      </c>
      <c r="L60" s="11"/>
    </row>
    <row r="61" spans="1:12" s="10" customFormat="1" ht="24" customHeight="1">
      <c r="A61" s="20" t="s">
        <v>62</v>
      </c>
      <c r="B61" s="109">
        <v>1</v>
      </c>
      <c r="C61" s="208" t="s">
        <v>63</v>
      </c>
      <c r="D61" s="205">
        <v>13.984</v>
      </c>
      <c r="E61" s="73">
        <v>1</v>
      </c>
      <c r="F61" s="117">
        <v>18147196</v>
      </c>
      <c r="G61" s="85">
        <f>IF(ISBLANK(F61),"-",(F61/$D$50*$D$47*$B$69)*$D$58/$D$61)</f>
        <v>0.54476779492165706</v>
      </c>
      <c r="H61" s="82">
        <f t="shared" ref="H61:H72" si="0">IF(ISBLANK(F61),"-",G61/$D$56)</f>
        <v>1.0895355898433141</v>
      </c>
      <c r="L61" s="11"/>
    </row>
    <row r="62" spans="1:12" s="10" customFormat="1" ht="26.25" customHeight="1">
      <c r="A62" s="20" t="s">
        <v>64</v>
      </c>
      <c r="B62" s="109">
        <v>1</v>
      </c>
      <c r="C62" s="209"/>
      <c r="D62" s="206"/>
      <c r="E62" s="74">
        <v>2</v>
      </c>
      <c r="F62" s="111">
        <v>18398954</v>
      </c>
      <c r="G62" s="86">
        <f>IF(ISBLANK(F62),"-",(F62/$D$50*$D$47*$B$69)*$D$58/$D$61)</f>
        <v>0.55232541707517802</v>
      </c>
      <c r="H62" s="83">
        <f t="shared" si="0"/>
        <v>1.104650834150356</v>
      </c>
      <c r="L62" s="11"/>
    </row>
    <row r="63" spans="1:12" s="10" customFormat="1" ht="24.75" customHeight="1">
      <c r="A63" s="20" t="s">
        <v>65</v>
      </c>
      <c r="B63" s="109">
        <v>1</v>
      </c>
      <c r="C63" s="209"/>
      <c r="D63" s="206"/>
      <c r="E63" s="74">
        <v>3</v>
      </c>
      <c r="F63" s="111">
        <v>18035486</v>
      </c>
      <c r="G63" s="86">
        <f>IF(ISBLANK(F63),"-",(F63/$D$50*$D$47*$B$69)*$D$58/$D$61)</f>
        <v>0.54141432861365568</v>
      </c>
      <c r="H63" s="83">
        <f t="shared" si="0"/>
        <v>1.0828286572273114</v>
      </c>
      <c r="L63" s="11"/>
    </row>
    <row r="64" spans="1:12" ht="27" customHeight="1">
      <c r="A64" s="20" t="s">
        <v>66</v>
      </c>
      <c r="B64" s="109">
        <v>1</v>
      </c>
      <c r="C64" s="210"/>
      <c r="D64" s="207"/>
      <c r="E64" s="75">
        <v>4</v>
      </c>
      <c r="F64" s="118"/>
      <c r="G64" s="86" t="str">
        <f>IF(ISBLANK(F64),"-",(F64/$D$50*$D$47*$B$69)*$D$58/$D$61)</f>
        <v>-</v>
      </c>
      <c r="H64" s="83" t="str">
        <f t="shared" si="0"/>
        <v>-</v>
      </c>
    </row>
    <row r="65" spans="1:11" ht="24.75" customHeight="1">
      <c r="A65" s="20" t="s">
        <v>67</v>
      </c>
      <c r="B65" s="109">
        <v>1</v>
      </c>
      <c r="C65" s="208" t="s">
        <v>68</v>
      </c>
      <c r="D65" s="205">
        <v>12.753399999999999</v>
      </c>
      <c r="E65" s="44">
        <v>1</v>
      </c>
      <c r="F65" s="111">
        <v>16359334</v>
      </c>
      <c r="G65" s="85">
        <f>IF(ISBLANK(F65),"-",(F65/$D$50*$D$47*$B$69)*$D$58/$D$65)</f>
        <v>0.53848418017109345</v>
      </c>
      <c r="H65" s="82">
        <f t="shared" si="0"/>
        <v>1.0769683603421869</v>
      </c>
    </row>
    <row r="66" spans="1:11" ht="23.25" customHeight="1">
      <c r="A66" s="20" t="s">
        <v>69</v>
      </c>
      <c r="B66" s="109">
        <v>1</v>
      </c>
      <c r="C66" s="209"/>
      <c r="D66" s="206"/>
      <c r="E66" s="45">
        <v>2</v>
      </c>
      <c r="F66" s="111">
        <v>16389443</v>
      </c>
      <c r="G66" s="86">
        <f>IF(ISBLANK(F66),"-",(F66/$D$50*$D$47*$B$69)*$D$58/$D$65)</f>
        <v>0.53947524864495489</v>
      </c>
      <c r="H66" s="83">
        <f t="shared" si="0"/>
        <v>1.0789504972899098</v>
      </c>
    </row>
    <row r="67" spans="1:11" ht="24.75" customHeight="1">
      <c r="A67" s="20" t="s">
        <v>70</v>
      </c>
      <c r="B67" s="109">
        <v>1</v>
      </c>
      <c r="C67" s="209"/>
      <c r="D67" s="206"/>
      <c r="E67" s="45">
        <v>3</v>
      </c>
      <c r="F67" s="111">
        <v>16269029</v>
      </c>
      <c r="G67" s="86">
        <f>IF(ISBLANK(F67),"-",(F67/$D$50*$D$47*$B$69)*$D$58/$D$65)</f>
        <v>0.53551169890196892</v>
      </c>
      <c r="H67" s="83">
        <f t="shared" si="0"/>
        <v>1.0710233978039378</v>
      </c>
    </row>
    <row r="68" spans="1:11" ht="27" customHeight="1">
      <c r="A68" s="20" t="s">
        <v>71</v>
      </c>
      <c r="B68" s="109">
        <v>1</v>
      </c>
      <c r="C68" s="210"/>
      <c r="D68" s="207"/>
      <c r="E68" s="46">
        <v>4</v>
      </c>
      <c r="F68" s="118"/>
      <c r="G68" s="87" t="str">
        <f>IF(ISBLANK(F68),"-",(F68/$D$50*$D$47*$B$69)*$D$58/$D$65)</f>
        <v>-</v>
      </c>
      <c r="H68" s="84" t="str">
        <f t="shared" si="0"/>
        <v>-</v>
      </c>
    </row>
    <row r="69" spans="1:11" ht="23.25" customHeight="1">
      <c r="A69" s="20" t="s">
        <v>72</v>
      </c>
      <c r="B69" s="88">
        <f>(B68/B67)*(B66/B65)*(B64/B63)*(B62/B61)*B60</f>
        <v>25</v>
      </c>
      <c r="C69" s="208" t="s">
        <v>73</v>
      </c>
      <c r="D69" s="205">
        <v>12.952299999999999</v>
      </c>
      <c r="E69" s="44">
        <v>1</v>
      </c>
      <c r="F69" s="117">
        <v>16452412</v>
      </c>
      <c r="G69" s="85">
        <f>IF(ISBLANK(F69),"-",(F69/$D$50*$D$47*$B$69)*$D$58/$D$69)</f>
        <v>0.53323174007374152</v>
      </c>
      <c r="H69" s="83">
        <f t="shared" si="0"/>
        <v>1.066463480147483</v>
      </c>
    </row>
    <row r="70" spans="1:11" ht="22.5" customHeight="1">
      <c r="A70" s="99" t="s">
        <v>74</v>
      </c>
      <c r="B70" s="119">
        <f>(D47*B69)/D56*D58</f>
        <v>14.018491499619381</v>
      </c>
      <c r="C70" s="209"/>
      <c r="D70" s="206"/>
      <c r="E70" s="45">
        <v>2</v>
      </c>
      <c r="F70" s="111">
        <v>16537754</v>
      </c>
      <c r="G70" s="86">
        <f>IF(ISBLANK(F70),"-",(F70/$D$50*$D$47*$B$69)*$D$58/$D$69)</f>
        <v>0.53599772132690804</v>
      </c>
      <c r="H70" s="83">
        <f t="shared" si="0"/>
        <v>1.0719954426538161</v>
      </c>
    </row>
    <row r="71" spans="1:11" ht="23.25" customHeight="1">
      <c r="A71" s="192" t="s">
        <v>42</v>
      </c>
      <c r="B71" s="193"/>
      <c r="C71" s="209"/>
      <c r="D71" s="206"/>
      <c r="E71" s="45">
        <v>3</v>
      </c>
      <c r="F71" s="111">
        <v>16531223</v>
      </c>
      <c r="G71" s="86">
        <f>IF(ISBLANK(F71),"-",(F71/$D$50*$D$47*$B$69)*$D$58/$D$69)</f>
        <v>0.53578604801758289</v>
      </c>
      <c r="H71" s="83">
        <f t="shared" si="0"/>
        <v>1.0715720960351658</v>
      </c>
    </row>
    <row r="72" spans="1:11" ht="23.25" customHeight="1">
      <c r="A72" s="194"/>
      <c r="B72" s="195"/>
      <c r="C72" s="211"/>
      <c r="D72" s="207"/>
      <c r="E72" s="46">
        <v>4</v>
      </c>
      <c r="F72" s="118"/>
      <c r="G72" s="87" t="str">
        <f>IF(ISBLANK(F72),"-",(F72/$D$50*$D$47*$B$69)*$D$58/$D$69)</f>
        <v>-</v>
      </c>
      <c r="H72" s="84" t="str">
        <f t="shared" si="0"/>
        <v>-</v>
      </c>
    </row>
    <row r="73" spans="1:11" ht="26.25" customHeight="1">
      <c r="A73" s="47"/>
      <c r="B73" s="47"/>
      <c r="C73" s="47"/>
      <c r="D73" s="47"/>
      <c r="E73" s="47"/>
      <c r="F73" s="48"/>
      <c r="G73" s="38" t="s">
        <v>35</v>
      </c>
      <c r="H73" s="120">
        <f>AVERAGE(H61:H72)</f>
        <v>1.0793320394992756</v>
      </c>
    </row>
    <row r="74" spans="1:11" ht="26.25" customHeight="1">
      <c r="C74" s="47"/>
      <c r="D74" s="47"/>
      <c r="E74" s="47"/>
      <c r="F74" s="48"/>
      <c r="G74" s="36" t="s">
        <v>48</v>
      </c>
      <c r="H74" s="121">
        <f>STDEV(H61:H72)/H73</f>
        <v>1.0922222245904261E-2</v>
      </c>
    </row>
    <row r="75" spans="1:11" ht="27" customHeight="1">
      <c r="A75" s="47"/>
      <c r="B75" s="47"/>
      <c r="C75" s="48"/>
      <c r="D75" s="49"/>
      <c r="E75" s="49"/>
      <c r="F75" s="48"/>
      <c r="G75" s="37" t="s">
        <v>49</v>
      </c>
      <c r="H75" s="122">
        <f>COUNT(H61:H72)</f>
        <v>9</v>
      </c>
    </row>
    <row r="76" spans="1:11">
      <c r="A76" s="47"/>
      <c r="B76" s="47"/>
      <c r="C76" s="48"/>
      <c r="D76" s="49"/>
      <c r="E76" s="49"/>
      <c r="F76" s="49"/>
      <c r="G76" s="49"/>
      <c r="H76" s="48"/>
      <c r="I76" s="50"/>
      <c r="J76" s="54"/>
      <c r="K76" s="68"/>
    </row>
    <row r="77" spans="1:11" ht="26.25" customHeight="1">
      <c r="A77" s="6" t="s">
        <v>75</v>
      </c>
      <c r="B77" s="124" t="s">
        <v>76</v>
      </c>
      <c r="C77" s="189" t="str">
        <f>B20</f>
        <v>Folic Acid</v>
      </c>
      <c r="D77" s="189"/>
      <c r="E77" s="72" t="s">
        <v>77</v>
      </c>
      <c r="F77" s="72"/>
      <c r="G77" s="125">
        <f>H73</f>
        <v>1.0793320394992756</v>
      </c>
      <c r="H77" s="48"/>
      <c r="I77" s="50"/>
      <c r="J77" s="54"/>
      <c r="K77" s="68"/>
    </row>
    <row r="78" spans="1:11" ht="19.5" customHeight="1">
      <c r="A78" s="58"/>
      <c r="B78" s="59"/>
      <c r="C78" s="60"/>
      <c r="D78" s="60"/>
      <c r="E78" s="59"/>
      <c r="F78" s="59"/>
      <c r="G78" s="59"/>
      <c r="H78" s="59"/>
    </row>
    <row r="79" spans="1:11">
      <c r="B79" s="9" t="s">
        <v>78</v>
      </c>
      <c r="E79" s="48" t="s">
        <v>79</v>
      </c>
      <c r="F79" s="48"/>
      <c r="G79" s="48" t="s">
        <v>80</v>
      </c>
    </row>
    <row r="80" spans="1:11" ht="83.1" customHeight="1">
      <c r="A80" s="54" t="s">
        <v>81</v>
      </c>
      <c r="B80" s="102"/>
      <c r="C80" s="102"/>
      <c r="D80" s="47"/>
      <c r="E80" s="56"/>
      <c r="F80" s="50"/>
      <c r="G80" s="76"/>
      <c r="H80" s="76"/>
      <c r="I80" s="50"/>
    </row>
    <row r="81" spans="1:9" ht="83.1" customHeight="1">
      <c r="A81" s="54" t="s">
        <v>82</v>
      </c>
      <c r="B81" s="103"/>
      <c r="C81" s="103"/>
      <c r="D81" s="64"/>
      <c r="E81" s="57"/>
      <c r="F81" s="50"/>
      <c r="G81" s="77"/>
      <c r="H81" s="77"/>
      <c r="I81" s="72"/>
    </row>
    <row r="82" spans="1:9">
      <c r="A82" s="47"/>
      <c r="B82" s="48"/>
      <c r="C82" s="49"/>
      <c r="D82" s="49"/>
      <c r="E82" s="49"/>
      <c r="F82" s="49"/>
      <c r="G82" s="48"/>
      <c r="H82" s="48"/>
      <c r="I82" s="50"/>
    </row>
    <row r="83" spans="1:9">
      <c r="A83" s="47"/>
      <c r="B83" s="47"/>
      <c r="C83" s="48"/>
      <c r="D83" s="49"/>
      <c r="E83" s="49"/>
      <c r="F83" s="49"/>
      <c r="G83" s="49"/>
      <c r="H83" s="48"/>
      <c r="I83" s="50"/>
    </row>
    <row r="84" spans="1:9">
      <c r="A84" s="47"/>
      <c r="B84" s="47"/>
      <c r="C84" s="48"/>
      <c r="D84" s="49"/>
      <c r="E84" s="49"/>
      <c r="F84" s="49"/>
      <c r="G84" s="49"/>
      <c r="H84" s="48"/>
      <c r="I84" s="50"/>
    </row>
    <row r="85" spans="1:9">
      <c r="A85" s="47"/>
      <c r="B85" s="47"/>
      <c r="C85" s="48"/>
      <c r="D85" s="49"/>
      <c r="E85" s="49"/>
      <c r="F85" s="49"/>
      <c r="G85" s="49"/>
      <c r="H85" s="48"/>
      <c r="I85" s="50"/>
    </row>
    <row r="86" spans="1:9">
      <c r="A86" s="47"/>
      <c r="B86" s="47"/>
      <c r="C86" s="48"/>
      <c r="D86" s="49"/>
      <c r="E86" s="49"/>
      <c r="F86" s="49"/>
      <c r="G86" s="49"/>
      <c r="H86" s="48"/>
      <c r="I86" s="50"/>
    </row>
    <row r="87" spans="1:9">
      <c r="A87" s="47"/>
      <c r="B87" s="47"/>
      <c r="C87" s="48"/>
      <c r="D87" s="49"/>
      <c r="E87" s="49"/>
      <c r="F87" s="49"/>
      <c r="G87" s="49"/>
      <c r="H87" s="48"/>
      <c r="I87" s="50"/>
    </row>
    <row r="88" spans="1:9">
      <c r="A88" s="47"/>
      <c r="B88" s="47"/>
      <c r="C88" s="48"/>
      <c r="D88" s="49"/>
      <c r="E88" s="49"/>
      <c r="F88" s="49"/>
      <c r="G88" s="49"/>
      <c r="H88" s="48"/>
      <c r="I88" s="50"/>
    </row>
    <row r="89" spans="1:9">
      <c r="A89" s="47"/>
      <c r="B89" s="47"/>
      <c r="C89" s="48"/>
      <c r="D89" s="49"/>
      <c r="E89" s="49"/>
      <c r="F89" s="49"/>
      <c r="G89" s="49"/>
      <c r="H89" s="48"/>
      <c r="I89" s="50"/>
    </row>
    <row r="90" spans="1:9">
      <c r="A90" s="47"/>
      <c r="B90" s="47"/>
      <c r="C90" s="48"/>
      <c r="D90" s="49"/>
      <c r="E90" s="49"/>
      <c r="F90" s="49"/>
      <c r="G90" s="49"/>
      <c r="H90" s="48"/>
      <c r="I90" s="50"/>
    </row>
  </sheetData>
  <sheetProtection password="AD9C" sheet="1" objects="1" scenarios="1" formatCells="0" formatColumns="0" format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30" orientation="portrait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7"/>
  <sheetViews>
    <sheetView view="pageBreakPreview" topLeftCell="B23" zoomScaleNormal="100" zoomScaleSheetLayoutView="100" workbookViewId="0">
      <selection activeCell="C39" sqref="C39"/>
    </sheetView>
  </sheetViews>
  <sheetFormatPr defaultRowHeight="12.75"/>
  <cols>
    <col min="1" max="1" width="28.7109375" style="130" bestFit="1" customWidth="1"/>
    <col min="2" max="2" width="23.42578125" style="130" bestFit="1" customWidth="1"/>
    <col min="3" max="3" width="26.28515625" style="130" bestFit="1" customWidth="1"/>
    <col min="4" max="4" width="28" style="130" bestFit="1" customWidth="1"/>
    <col min="5" max="5" width="7.7109375" style="130" customWidth="1"/>
    <col min="6" max="6" width="21.5703125" style="130" bestFit="1" customWidth="1"/>
    <col min="7" max="7" width="23" style="130" bestFit="1" customWidth="1"/>
    <col min="8" max="8" width="9.140625" style="130"/>
    <col min="9" max="9" width="30.140625" style="130" customWidth="1"/>
    <col min="10" max="10" width="21.5703125" style="130" bestFit="1" customWidth="1"/>
    <col min="11" max="11" width="23" style="130" bestFit="1" customWidth="1"/>
    <col min="12" max="256" width="9.140625" style="130"/>
    <col min="257" max="257" width="24" style="130" bestFit="1" customWidth="1"/>
    <col min="258" max="258" width="21.5703125" style="130" bestFit="1" customWidth="1"/>
    <col min="259" max="259" width="23" style="130" bestFit="1" customWidth="1"/>
    <col min="260" max="512" width="9.140625" style="130"/>
    <col min="513" max="513" width="24" style="130" bestFit="1" customWidth="1"/>
    <col min="514" max="514" width="21.5703125" style="130" bestFit="1" customWidth="1"/>
    <col min="515" max="515" width="23" style="130" bestFit="1" customWidth="1"/>
    <col min="516" max="768" width="9.140625" style="130"/>
    <col min="769" max="769" width="24" style="130" bestFit="1" customWidth="1"/>
    <col min="770" max="770" width="21.5703125" style="130" bestFit="1" customWidth="1"/>
    <col min="771" max="771" width="23" style="130" bestFit="1" customWidth="1"/>
    <col min="772" max="1024" width="9.140625" style="130"/>
    <col min="1025" max="1025" width="24" style="130" bestFit="1" customWidth="1"/>
    <col min="1026" max="1026" width="21.5703125" style="130" bestFit="1" customWidth="1"/>
    <col min="1027" max="1027" width="23" style="130" bestFit="1" customWidth="1"/>
    <col min="1028" max="1280" width="9.140625" style="130"/>
    <col min="1281" max="1281" width="24" style="130" bestFit="1" customWidth="1"/>
    <col min="1282" max="1282" width="21.5703125" style="130" bestFit="1" customWidth="1"/>
    <col min="1283" max="1283" width="23" style="130" bestFit="1" customWidth="1"/>
    <col min="1284" max="1536" width="9.140625" style="130"/>
    <col min="1537" max="1537" width="24" style="130" bestFit="1" customWidth="1"/>
    <col min="1538" max="1538" width="21.5703125" style="130" bestFit="1" customWidth="1"/>
    <col min="1539" max="1539" width="23" style="130" bestFit="1" customWidth="1"/>
    <col min="1540" max="1792" width="9.140625" style="130"/>
    <col min="1793" max="1793" width="24" style="130" bestFit="1" customWidth="1"/>
    <col min="1794" max="1794" width="21.5703125" style="130" bestFit="1" customWidth="1"/>
    <col min="1795" max="1795" width="23" style="130" bestFit="1" customWidth="1"/>
    <col min="1796" max="2048" width="9.140625" style="130"/>
    <col min="2049" max="2049" width="24" style="130" bestFit="1" customWidth="1"/>
    <col min="2050" max="2050" width="21.5703125" style="130" bestFit="1" customWidth="1"/>
    <col min="2051" max="2051" width="23" style="130" bestFit="1" customWidth="1"/>
    <col min="2052" max="2304" width="9.140625" style="130"/>
    <col min="2305" max="2305" width="24" style="130" bestFit="1" customWidth="1"/>
    <col min="2306" max="2306" width="21.5703125" style="130" bestFit="1" customWidth="1"/>
    <col min="2307" max="2307" width="23" style="130" bestFit="1" customWidth="1"/>
    <col min="2308" max="2560" width="9.140625" style="130"/>
    <col min="2561" max="2561" width="24" style="130" bestFit="1" customWidth="1"/>
    <col min="2562" max="2562" width="21.5703125" style="130" bestFit="1" customWidth="1"/>
    <col min="2563" max="2563" width="23" style="130" bestFit="1" customWidth="1"/>
    <col min="2564" max="2816" width="9.140625" style="130"/>
    <col min="2817" max="2817" width="24" style="130" bestFit="1" customWidth="1"/>
    <col min="2818" max="2818" width="21.5703125" style="130" bestFit="1" customWidth="1"/>
    <col min="2819" max="2819" width="23" style="130" bestFit="1" customWidth="1"/>
    <col min="2820" max="3072" width="9.140625" style="130"/>
    <col min="3073" max="3073" width="24" style="130" bestFit="1" customWidth="1"/>
    <col min="3074" max="3074" width="21.5703125" style="130" bestFit="1" customWidth="1"/>
    <col min="3075" max="3075" width="23" style="130" bestFit="1" customWidth="1"/>
    <col min="3076" max="3328" width="9.140625" style="130"/>
    <col min="3329" max="3329" width="24" style="130" bestFit="1" customWidth="1"/>
    <col min="3330" max="3330" width="21.5703125" style="130" bestFit="1" customWidth="1"/>
    <col min="3331" max="3331" width="23" style="130" bestFit="1" customWidth="1"/>
    <col min="3332" max="3584" width="9.140625" style="130"/>
    <col min="3585" max="3585" width="24" style="130" bestFit="1" customWidth="1"/>
    <col min="3586" max="3586" width="21.5703125" style="130" bestFit="1" customWidth="1"/>
    <col min="3587" max="3587" width="23" style="130" bestFit="1" customWidth="1"/>
    <col min="3588" max="3840" width="9.140625" style="130"/>
    <col min="3841" max="3841" width="24" style="130" bestFit="1" customWidth="1"/>
    <col min="3842" max="3842" width="21.5703125" style="130" bestFit="1" customWidth="1"/>
    <col min="3843" max="3843" width="23" style="130" bestFit="1" customWidth="1"/>
    <col min="3844" max="4096" width="9.140625" style="130"/>
    <col min="4097" max="4097" width="24" style="130" bestFit="1" customWidth="1"/>
    <col min="4098" max="4098" width="21.5703125" style="130" bestFit="1" customWidth="1"/>
    <col min="4099" max="4099" width="23" style="130" bestFit="1" customWidth="1"/>
    <col min="4100" max="4352" width="9.140625" style="130"/>
    <col min="4353" max="4353" width="24" style="130" bestFit="1" customWidth="1"/>
    <col min="4354" max="4354" width="21.5703125" style="130" bestFit="1" customWidth="1"/>
    <col min="4355" max="4355" width="23" style="130" bestFit="1" customWidth="1"/>
    <col min="4356" max="4608" width="9.140625" style="130"/>
    <col min="4609" max="4609" width="24" style="130" bestFit="1" customWidth="1"/>
    <col min="4610" max="4610" width="21.5703125" style="130" bestFit="1" customWidth="1"/>
    <col min="4611" max="4611" width="23" style="130" bestFit="1" customWidth="1"/>
    <col min="4612" max="4864" width="9.140625" style="130"/>
    <col min="4865" max="4865" width="24" style="130" bestFit="1" customWidth="1"/>
    <col min="4866" max="4866" width="21.5703125" style="130" bestFit="1" customWidth="1"/>
    <col min="4867" max="4867" width="23" style="130" bestFit="1" customWidth="1"/>
    <col min="4868" max="5120" width="9.140625" style="130"/>
    <col min="5121" max="5121" width="24" style="130" bestFit="1" customWidth="1"/>
    <col min="5122" max="5122" width="21.5703125" style="130" bestFit="1" customWidth="1"/>
    <col min="5123" max="5123" width="23" style="130" bestFit="1" customWidth="1"/>
    <col min="5124" max="5376" width="9.140625" style="130"/>
    <col min="5377" max="5377" width="24" style="130" bestFit="1" customWidth="1"/>
    <col min="5378" max="5378" width="21.5703125" style="130" bestFit="1" customWidth="1"/>
    <col min="5379" max="5379" width="23" style="130" bestFit="1" customWidth="1"/>
    <col min="5380" max="5632" width="9.140625" style="130"/>
    <col min="5633" max="5633" width="24" style="130" bestFit="1" customWidth="1"/>
    <col min="5634" max="5634" width="21.5703125" style="130" bestFit="1" customWidth="1"/>
    <col min="5635" max="5635" width="23" style="130" bestFit="1" customWidth="1"/>
    <col min="5636" max="5888" width="9.140625" style="130"/>
    <col min="5889" max="5889" width="24" style="130" bestFit="1" customWidth="1"/>
    <col min="5890" max="5890" width="21.5703125" style="130" bestFit="1" customWidth="1"/>
    <col min="5891" max="5891" width="23" style="130" bestFit="1" customWidth="1"/>
    <col min="5892" max="6144" width="9.140625" style="130"/>
    <col min="6145" max="6145" width="24" style="130" bestFit="1" customWidth="1"/>
    <col min="6146" max="6146" width="21.5703125" style="130" bestFit="1" customWidth="1"/>
    <col min="6147" max="6147" width="23" style="130" bestFit="1" customWidth="1"/>
    <col min="6148" max="6400" width="9.140625" style="130"/>
    <col min="6401" max="6401" width="24" style="130" bestFit="1" customWidth="1"/>
    <col min="6402" max="6402" width="21.5703125" style="130" bestFit="1" customWidth="1"/>
    <col min="6403" max="6403" width="23" style="130" bestFit="1" customWidth="1"/>
    <col min="6404" max="6656" width="9.140625" style="130"/>
    <col min="6657" max="6657" width="24" style="130" bestFit="1" customWidth="1"/>
    <col min="6658" max="6658" width="21.5703125" style="130" bestFit="1" customWidth="1"/>
    <col min="6659" max="6659" width="23" style="130" bestFit="1" customWidth="1"/>
    <col min="6660" max="6912" width="9.140625" style="130"/>
    <col min="6913" max="6913" width="24" style="130" bestFit="1" customWidth="1"/>
    <col min="6914" max="6914" width="21.5703125" style="130" bestFit="1" customWidth="1"/>
    <col min="6915" max="6915" width="23" style="130" bestFit="1" customWidth="1"/>
    <col min="6916" max="7168" width="9.140625" style="130"/>
    <col min="7169" max="7169" width="24" style="130" bestFit="1" customWidth="1"/>
    <col min="7170" max="7170" width="21.5703125" style="130" bestFit="1" customWidth="1"/>
    <col min="7171" max="7171" width="23" style="130" bestFit="1" customWidth="1"/>
    <col min="7172" max="7424" width="9.140625" style="130"/>
    <col min="7425" max="7425" width="24" style="130" bestFit="1" customWidth="1"/>
    <col min="7426" max="7426" width="21.5703125" style="130" bestFit="1" customWidth="1"/>
    <col min="7427" max="7427" width="23" style="130" bestFit="1" customWidth="1"/>
    <col min="7428" max="7680" width="9.140625" style="130"/>
    <col min="7681" max="7681" width="24" style="130" bestFit="1" customWidth="1"/>
    <col min="7682" max="7682" width="21.5703125" style="130" bestFit="1" customWidth="1"/>
    <col min="7683" max="7683" width="23" style="130" bestFit="1" customWidth="1"/>
    <col min="7684" max="7936" width="9.140625" style="130"/>
    <col min="7937" max="7937" width="24" style="130" bestFit="1" customWidth="1"/>
    <col min="7938" max="7938" width="21.5703125" style="130" bestFit="1" customWidth="1"/>
    <col min="7939" max="7939" width="23" style="130" bestFit="1" customWidth="1"/>
    <col min="7940" max="8192" width="9.140625" style="130"/>
    <col min="8193" max="8193" width="24" style="130" bestFit="1" customWidth="1"/>
    <col min="8194" max="8194" width="21.5703125" style="130" bestFit="1" customWidth="1"/>
    <col min="8195" max="8195" width="23" style="130" bestFit="1" customWidth="1"/>
    <col min="8196" max="8448" width="9.140625" style="130"/>
    <col min="8449" max="8449" width="24" style="130" bestFit="1" customWidth="1"/>
    <col min="8450" max="8450" width="21.5703125" style="130" bestFit="1" customWidth="1"/>
    <col min="8451" max="8451" width="23" style="130" bestFit="1" customWidth="1"/>
    <col min="8452" max="8704" width="9.140625" style="130"/>
    <col min="8705" max="8705" width="24" style="130" bestFit="1" customWidth="1"/>
    <col min="8706" max="8706" width="21.5703125" style="130" bestFit="1" customWidth="1"/>
    <col min="8707" max="8707" width="23" style="130" bestFit="1" customWidth="1"/>
    <col min="8708" max="8960" width="9.140625" style="130"/>
    <col min="8961" max="8961" width="24" style="130" bestFit="1" customWidth="1"/>
    <col min="8962" max="8962" width="21.5703125" style="130" bestFit="1" customWidth="1"/>
    <col min="8963" max="8963" width="23" style="130" bestFit="1" customWidth="1"/>
    <col min="8964" max="9216" width="9.140625" style="130"/>
    <col min="9217" max="9217" width="24" style="130" bestFit="1" customWidth="1"/>
    <col min="9218" max="9218" width="21.5703125" style="130" bestFit="1" customWidth="1"/>
    <col min="9219" max="9219" width="23" style="130" bestFit="1" customWidth="1"/>
    <col min="9220" max="9472" width="9.140625" style="130"/>
    <col min="9473" max="9473" width="24" style="130" bestFit="1" customWidth="1"/>
    <col min="9474" max="9474" width="21.5703125" style="130" bestFit="1" customWidth="1"/>
    <col min="9475" max="9475" width="23" style="130" bestFit="1" customWidth="1"/>
    <col min="9476" max="9728" width="9.140625" style="130"/>
    <col min="9729" max="9729" width="24" style="130" bestFit="1" customWidth="1"/>
    <col min="9730" max="9730" width="21.5703125" style="130" bestFit="1" customWidth="1"/>
    <col min="9731" max="9731" width="23" style="130" bestFit="1" customWidth="1"/>
    <col min="9732" max="9984" width="9.140625" style="130"/>
    <col min="9985" max="9985" width="24" style="130" bestFit="1" customWidth="1"/>
    <col min="9986" max="9986" width="21.5703125" style="130" bestFit="1" customWidth="1"/>
    <col min="9987" max="9987" width="23" style="130" bestFit="1" customWidth="1"/>
    <col min="9988" max="10240" width="9.140625" style="130"/>
    <col min="10241" max="10241" width="24" style="130" bestFit="1" customWidth="1"/>
    <col min="10242" max="10242" width="21.5703125" style="130" bestFit="1" customWidth="1"/>
    <col min="10243" max="10243" width="23" style="130" bestFit="1" customWidth="1"/>
    <col min="10244" max="10496" width="9.140625" style="130"/>
    <col min="10497" max="10497" width="24" style="130" bestFit="1" customWidth="1"/>
    <col min="10498" max="10498" width="21.5703125" style="130" bestFit="1" customWidth="1"/>
    <col min="10499" max="10499" width="23" style="130" bestFit="1" customWidth="1"/>
    <col min="10500" max="10752" width="9.140625" style="130"/>
    <col min="10753" max="10753" width="24" style="130" bestFit="1" customWidth="1"/>
    <col min="10754" max="10754" width="21.5703125" style="130" bestFit="1" customWidth="1"/>
    <col min="10755" max="10755" width="23" style="130" bestFit="1" customWidth="1"/>
    <col min="10756" max="11008" width="9.140625" style="130"/>
    <col min="11009" max="11009" width="24" style="130" bestFit="1" customWidth="1"/>
    <col min="11010" max="11010" width="21.5703125" style="130" bestFit="1" customWidth="1"/>
    <col min="11011" max="11011" width="23" style="130" bestFit="1" customWidth="1"/>
    <col min="11012" max="11264" width="9.140625" style="130"/>
    <col min="11265" max="11265" width="24" style="130" bestFit="1" customWidth="1"/>
    <col min="11266" max="11266" width="21.5703125" style="130" bestFit="1" customWidth="1"/>
    <col min="11267" max="11267" width="23" style="130" bestFit="1" customWidth="1"/>
    <col min="11268" max="11520" width="9.140625" style="130"/>
    <col min="11521" max="11521" width="24" style="130" bestFit="1" customWidth="1"/>
    <col min="11522" max="11522" width="21.5703125" style="130" bestFit="1" customWidth="1"/>
    <col min="11523" max="11523" width="23" style="130" bestFit="1" customWidth="1"/>
    <col min="11524" max="11776" width="9.140625" style="130"/>
    <col min="11777" max="11777" width="24" style="130" bestFit="1" customWidth="1"/>
    <col min="11778" max="11778" width="21.5703125" style="130" bestFit="1" customWidth="1"/>
    <col min="11779" max="11779" width="23" style="130" bestFit="1" customWidth="1"/>
    <col min="11780" max="12032" width="9.140625" style="130"/>
    <col min="12033" max="12033" width="24" style="130" bestFit="1" customWidth="1"/>
    <col min="12034" max="12034" width="21.5703125" style="130" bestFit="1" customWidth="1"/>
    <col min="12035" max="12035" width="23" style="130" bestFit="1" customWidth="1"/>
    <col min="12036" max="12288" width="9.140625" style="130"/>
    <col min="12289" max="12289" width="24" style="130" bestFit="1" customWidth="1"/>
    <col min="12290" max="12290" width="21.5703125" style="130" bestFit="1" customWidth="1"/>
    <col min="12291" max="12291" width="23" style="130" bestFit="1" customWidth="1"/>
    <col min="12292" max="12544" width="9.140625" style="130"/>
    <col min="12545" max="12545" width="24" style="130" bestFit="1" customWidth="1"/>
    <col min="12546" max="12546" width="21.5703125" style="130" bestFit="1" customWidth="1"/>
    <col min="12547" max="12547" width="23" style="130" bestFit="1" customWidth="1"/>
    <col min="12548" max="12800" width="9.140625" style="130"/>
    <col min="12801" max="12801" width="24" style="130" bestFit="1" customWidth="1"/>
    <col min="12802" max="12802" width="21.5703125" style="130" bestFit="1" customWidth="1"/>
    <col min="12803" max="12803" width="23" style="130" bestFit="1" customWidth="1"/>
    <col min="12804" max="13056" width="9.140625" style="130"/>
    <col min="13057" max="13057" width="24" style="130" bestFit="1" customWidth="1"/>
    <col min="13058" max="13058" width="21.5703125" style="130" bestFit="1" customWidth="1"/>
    <col min="13059" max="13059" width="23" style="130" bestFit="1" customWidth="1"/>
    <col min="13060" max="13312" width="9.140625" style="130"/>
    <col min="13313" max="13313" width="24" style="130" bestFit="1" customWidth="1"/>
    <col min="13314" max="13314" width="21.5703125" style="130" bestFit="1" customWidth="1"/>
    <col min="13315" max="13315" width="23" style="130" bestFit="1" customWidth="1"/>
    <col min="13316" max="13568" width="9.140625" style="130"/>
    <col min="13569" max="13569" width="24" style="130" bestFit="1" customWidth="1"/>
    <col min="13570" max="13570" width="21.5703125" style="130" bestFit="1" customWidth="1"/>
    <col min="13571" max="13571" width="23" style="130" bestFit="1" customWidth="1"/>
    <col min="13572" max="13824" width="9.140625" style="130"/>
    <col min="13825" max="13825" width="24" style="130" bestFit="1" customWidth="1"/>
    <col min="13826" max="13826" width="21.5703125" style="130" bestFit="1" customWidth="1"/>
    <col min="13827" max="13827" width="23" style="130" bestFit="1" customWidth="1"/>
    <col min="13828" max="14080" width="9.140625" style="130"/>
    <col min="14081" max="14081" width="24" style="130" bestFit="1" customWidth="1"/>
    <col min="14082" max="14082" width="21.5703125" style="130" bestFit="1" customWidth="1"/>
    <col min="14083" max="14083" width="23" style="130" bestFit="1" customWidth="1"/>
    <col min="14084" max="14336" width="9.140625" style="130"/>
    <col min="14337" max="14337" width="24" style="130" bestFit="1" customWidth="1"/>
    <col min="14338" max="14338" width="21.5703125" style="130" bestFit="1" customWidth="1"/>
    <col min="14339" max="14339" width="23" style="130" bestFit="1" customWidth="1"/>
    <col min="14340" max="14592" width="9.140625" style="130"/>
    <col min="14593" max="14593" width="24" style="130" bestFit="1" customWidth="1"/>
    <col min="14594" max="14594" width="21.5703125" style="130" bestFit="1" customWidth="1"/>
    <col min="14595" max="14595" width="23" style="130" bestFit="1" customWidth="1"/>
    <col min="14596" max="14848" width="9.140625" style="130"/>
    <col min="14849" max="14849" width="24" style="130" bestFit="1" customWidth="1"/>
    <col min="14850" max="14850" width="21.5703125" style="130" bestFit="1" customWidth="1"/>
    <col min="14851" max="14851" width="23" style="130" bestFit="1" customWidth="1"/>
    <col min="14852" max="15104" width="9.140625" style="130"/>
    <col min="15105" max="15105" width="24" style="130" bestFit="1" customWidth="1"/>
    <col min="15106" max="15106" width="21.5703125" style="130" bestFit="1" customWidth="1"/>
    <col min="15107" max="15107" width="23" style="130" bestFit="1" customWidth="1"/>
    <col min="15108" max="15360" width="9.140625" style="130"/>
    <col min="15361" max="15361" width="24" style="130" bestFit="1" customWidth="1"/>
    <col min="15362" max="15362" width="21.5703125" style="130" bestFit="1" customWidth="1"/>
    <col min="15363" max="15363" width="23" style="130" bestFit="1" customWidth="1"/>
    <col min="15364" max="15616" width="9.140625" style="130"/>
    <col min="15617" max="15617" width="24" style="130" bestFit="1" customWidth="1"/>
    <col min="15618" max="15618" width="21.5703125" style="130" bestFit="1" customWidth="1"/>
    <col min="15619" max="15619" width="23" style="130" bestFit="1" customWidth="1"/>
    <col min="15620" max="15872" width="9.140625" style="130"/>
    <col min="15873" max="15873" width="24" style="130" bestFit="1" customWidth="1"/>
    <col min="15874" max="15874" width="21.5703125" style="130" bestFit="1" customWidth="1"/>
    <col min="15875" max="15875" width="23" style="130" bestFit="1" customWidth="1"/>
    <col min="15876" max="16128" width="9.140625" style="130"/>
    <col min="16129" max="16129" width="24" style="130" bestFit="1" customWidth="1"/>
    <col min="16130" max="16130" width="21.5703125" style="130" bestFit="1" customWidth="1"/>
    <col min="16131" max="16131" width="23" style="130" bestFit="1" customWidth="1"/>
    <col min="16132" max="16384" width="9.140625" style="130"/>
  </cols>
  <sheetData>
    <row r="1" spans="1:7" ht="12.75" customHeight="1">
      <c r="A1" s="218" t="s">
        <v>0</v>
      </c>
      <c r="B1" s="218"/>
      <c r="C1" s="218"/>
      <c r="D1" s="218"/>
      <c r="E1" s="218"/>
      <c r="F1" s="218"/>
      <c r="G1" s="129"/>
    </row>
    <row r="2" spans="1:7" ht="12.75" customHeight="1">
      <c r="A2" s="218"/>
      <c r="B2" s="218"/>
      <c r="C2" s="218"/>
      <c r="D2" s="218"/>
      <c r="E2" s="218"/>
      <c r="F2" s="218"/>
      <c r="G2" s="129"/>
    </row>
    <row r="3" spans="1:7" ht="12.75" customHeight="1">
      <c r="A3" s="218"/>
      <c r="B3" s="218"/>
      <c r="C3" s="218"/>
      <c r="D3" s="218"/>
      <c r="E3" s="218"/>
      <c r="F3" s="218"/>
      <c r="G3" s="129"/>
    </row>
    <row r="4" spans="1:7" ht="12.75" customHeight="1">
      <c r="A4" s="218"/>
      <c r="B4" s="218"/>
      <c r="C4" s="218"/>
      <c r="D4" s="218"/>
      <c r="E4" s="218"/>
      <c r="F4" s="218"/>
      <c r="G4" s="129"/>
    </row>
    <row r="5" spans="1:7" ht="12.75" customHeight="1">
      <c r="A5" s="218"/>
      <c r="B5" s="218"/>
      <c r="C5" s="218"/>
      <c r="D5" s="218"/>
      <c r="E5" s="218"/>
      <c r="F5" s="218"/>
      <c r="G5" s="129"/>
    </row>
    <row r="6" spans="1:7" ht="12.75" customHeight="1">
      <c r="A6" s="218"/>
      <c r="B6" s="218"/>
      <c r="C6" s="218"/>
      <c r="D6" s="218"/>
      <c r="E6" s="218"/>
      <c r="F6" s="218"/>
      <c r="G6" s="129"/>
    </row>
    <row r="7" spans="1:7" ht="12.75" customHeight="1">
      <c r="A7" s="218"/>
      <c r="B7" s="218"/>
      <c r="C7" s="218"/>
      <c r="D7" s="218"/>
      <c r="E7" s="218"/>
      <c r="F7" s="218"/>
      <c r="G7" s="129"/>
    </row>
    <row r="8" spans="1:7" ht="15" customHeight="1">
      <c r="A8" s="219" t="s">
        <v>1</v>
      </c>
      <c r="B8" s="219"/>
      <c r="C8" s="219"/>
      <c r="D8" s="219"/>
      <c r="E8" s="219"/>
      <c r="F8" s="219"/>
      <c r="G8" s="131"/>
    </row>
    <row r="9" spans="1:7" ht="12.75" customHeight="1">
      <c r="A9" s="219"/>
      <c r="B9" s="219"/>
      <c r="C9" s="219"/>
      <c r="D9" s="219"/>
      <c r="E9" s="219"/>
      <c r="F9" s="219"/>
      <c r="G9" s="131"/>
    </row>
    <row r="10" spans="1:7" ht="12.75" customHeight="1">
      <c r="A10" s="219"/>
      <c r="B10" s="219"/>
      <c r="C10" s="219"/>
      <c r="D10" s="219"/>
      <c r="E10" s="219"/>
      <c r="F10" s="219"/>
      <c r="G10" s="131"/>
    </row>
    <row r="11" spans="1:7" ht="12.75" customHeight="1">
      <c r="A11" s="219"/>
      <c r="B11" s="219"/>
      <c r="C11" s="219"/>
      <c r="D11" s="219"/>
      <c r="E11" s="219"/>
      <c r="F11" s="219"/>
      <c r="G11" s="131"/>
    </row>
    <row r="12" spans="1:7" ht="12.75" customHeight="1">
      <c r="A12" s="219"/>
      <c r="B12" s="219"/>
      <c r="C12" s="219"/>
      <c r="D12" s="219"/>
      <c r="E12" s="219"/>
      <c r="F12" s="219"/>
      <c r="G12" s="131"/>
    </row>
    <row r="13" spans="1:7" ht="12.75" customHeight="1">
      <c r="A13" s="219"/>
      <c r="B13" s="219"/>
      <c r="C13" s="219"/>
      <c r="D13" s="219"/>
      <c r="E13" s="219"/>
      <c r="F13" s="219"/>
      <c r="G13" s="131"/>
    </row>
    <row r="14" spans="1:7" ht="12.75" customHeight="1">
      <c r="A14" s="219"/>
      <c r="B14" s="219"/>
      <c r="C14" s="219"/>
      <c r="D14" s="219"/>
      <c r="E14" s="219"/>
      <c r="F14" s="219"/>
      <c r="G14" s="131"/>
    </row>
    <row r="15" spans="1:7" ht="13.5" thickBot="1"/>
    <row r="16" spans="1:7" ht="19.5" thickBot="1">
      <c r="A16" s="220" t="s">
        <v>2</v>
      </c>
      <c r="B16" s="221"/>
      <c r="C16" s="221"/>
      <c r="D16" s="221"/>
      <c r="E16" s="221"/>
      <c r="F16" s="222"/>
    </row>
    <row r="17" spans="1:13" ht="18.75">
      <c r="A17" s="223" t="s">
        <v>88</v>
      </c>
      <c r="B17" s="223"/>
      <c r="C17" s="223"/>
      <c r="D17" s="223"/>
      <c r="E17" s="223"/>
      <c r="F17" s="223"/>
    </row>
    <row r="20" spans="1:13" ht="16.5">
      <c r="A20" s="132" t="s">
        <v>4</v>
      </c>
      <c r="B20" s="133">
        <f>'[1]Component 1'!B18:C18</f>
        <v>0</v>
      </c>
    </row>
    <row r="21" spans="1:13" ht="16.5">
      <c r="A21" s="132" t="s">
        <v>5</v>
      </c>
      <c r="B21" s="133">
        <f>'[1]Component 1'!B19:C19</f>
        <v>0</v>
      </c>
    </row>
    <row r="22" spans="1:13" ht="16.5">
      <c r="A22" s="132" t="s">
        <v>6</v>
      </c>
      <c r="B22" s="133">
        <f>'[1]Component 1'!B20:C20</f>
        <v>0</v>
      </c>
    </row>
    <row r="23" spans="1:13" ht="16.5">
      <c r="A23" s="132" t="s">
        <v>7</v>
      </c>
      <c r="B23" s="133">
        <f>'[1]Component 1'!B21:C21</f>
        <v>0</v>
      </c>
    </row>
    <row r="24" spans="1:13" ht="16.5">
      <c r="A24" s="132" t="s">
        <v>8</v>
      </c>
      <c r="B24" s="134">
        <f>'[1]Component 1'!B22:C22</f>
        <v>0</v>
      </c>
    </row>
    <row r="25" spans="1:13" ht="16.5">
      <c r="A25" s="132" t="s">
        <v>9</v>
      </c>
      <c r="B25" s="134">
        <f>'[1]Component 1'!B23:C23</f>
        <v>0</v>
      </c>
    </row>
    <row r="27" spans="1:13" ht="13.5" thickBot="1"/>
    <row r="28" spans="1:13" ht="17.25" thickBot="1">
      <c r="B28" s="135" t="s">
        <v>89</v>
      </c>
      <c r="C28" s="136" t="s">
        <v>90</v>
      </c>
      <c r="D28" s="136" t="s">
        <v>91</v>
      </c>
      <c r="E28" s="137"/>
      <c r="F28" s="137"/>
      <c r="G28" s="137"/>
      <c r="H28" s="138"/>
      <c r="I28" s="137"/>
      <c r="J28" s="137"/>
      <c r="K28" s="137"/>
      <c r="L28" s="139"/>
      <c r="M28" s="139"/>
    </row>
    <row r="29" spans="1:13" ht="16.5" thickBot="1">
      <c r="B29" s="140">
        <v>10.9176</v>
      </c>
      <c r="C29" s="141">
        <v>17.198599999999999</v>
      </c>
      <c r="D29" s="141">
        <v>18.6678</v>
      </c>
      <c r="E29" s="142"/>
      <c r="F29" s="142"/>
      <c r="G29" s="142"/>
      <c r="H29" s="138"/>
      <c r="I29" s="142"/>
      <c r="J29" s="142"/>
      <c r="K29" s="142"/>
      <c r="L29" s="139"/>
      <c r="M29" s="139"/>
    </row>
    <row r="30" spans="1:13" ht="15.75">
      <c r="B30" s="143"/>
      <c r="C30" s="141">
        <v>17.1919</v>
      </c>
      <c r="D30" s="141">
        <v>18.840699999999998</v>
      </c>
      <c r="E30" s="142"/>
      <c r="F30" s="142"/>
      <c r="G30" s="142"/>
      <c r="H30" s="138"/>
      <c r="I30" s="142"/>
      <c r="J30" s="142"/>
      <c r="K30" s="142"/>
      <c r="L30" s="139"/>
      <c r="M30" s="139"/>
    </row>
    <row r="31" spans="1:13" ht="16.5" thickBot="1">
      <c r="B31" s="143"/>
      <c r="C31" s="144">
        <v>17.2791</v>
      </c>
      <c r="D31" s="144">
        <v>18.816299999999998</v>
      </c>
      <c r="E31" s="142"/>
      <c r="F31" s="142"/>
      <c r="G31" s="142"/>
      <c r="H31" s="138"/>
      <c r="I31" s="142"/>
      <c r="J31" s="142"/>
      <c r="K31" s="142"/>
      <c r="L31" s="139"/>
      <c r="M31" s="139"/>
    </row>
    <row r="32" spans="1:13" ht="16.5" thickBot="1">
      <c r="B32" s="143"/>
      <c r="C32" s="145"/>
      <c r="D32" s="146"/>
      <c r="E32" s="142"/>
      <c r="F32" s="142"/>
      <c r="G32" s="142"/>
      <c r="H32" s="138"/>
      <c r="I32" s="142"/>
      <c r="J32" s="142"/>
      <c r="K32" s="142"/>
      <c r="L32" s="139"/>
      <c r="M32" s="139"/>
    </row>
    <row r="33" spans="1:13" ht="17.25" thickBot="1">
      <c r="B33" s="147">
        <f>AVERAGE(B29:B32)</f>
        <v>10.9176</v>
      </c>
      <c r="C33" s="147">
        <f>AVERAGE(C29:C32)</f>
        <v>17.223200000000002</v>
      </c>
      <c r="D33" s="147">
        <f>AVERAGE(D29:D32)</f>
        <v>18.774933333333333</v>
      </c>
      <c r="E33" s="148"/>
      <c r="F33" s="148"/>
      <c r="G33" s="148"/>
      <c r="H33" s="138"/>
      <c r="I33" s="148"/>
      <c r="J33" s="148"/>
      <c r="K33" s="148"/>
      <c r="L33" s="139"/>
      <c r="M33" s="139"/>
    </row>
    <row r="34" spans="1:13" ht="16.5" thickBot="1">
      <c r="B34" s="149"/>
      <c r="C34" s="149"/>
      <c r="D34" s="149"/>
      <c r="E34" s="138"/>
      <c r="F34" s="138"/>
      <c r="G34" s="138"/>
      <c r="H34" s="138"/>
      <c r="I34" s="138"/>
      <c r="J34" s="138"/>
      <c r="K34" s="138"/>
      <c r="L34" s="139"/>
      <c r="M34" s="139"/>
    </row>
    <row r="35" spans="1:13" ht="16.5" thickBot="1">
      <c r="B35" s="150" t="s">
        <v>92</v>
      </c>
      <c r="C35" s="151">
        <f>C33-B33</f>
        <v>6.3056000000000019</v>
      </c>
      <c r="D35" s="149"/>
      <c r="E35" s="138"/>
      <c r="F35" s="152"/>
      <c r="G35" s="138"/>
      <c r="H35" s="138"/>
      <c r="I35" s="138"/>
      <c r="J35" s="152"/>
      <c r="K35" s="138"/>
      <c r="L35" s="139"/>
      <c r="M35" s="139"/>
    </row>
    <row r="36" spans="1:13" ht="16.5" thickBot="1">
      <c r="B36" s="149"/>
      <c r="C36" s="153"/>
      <c r="D36" s="149"/>
      <c r="E36" s="138"/>
      <c r="F36" s="152"/>
      <c r="G36" s="138"/>
      <c r="H36" s="138"/>
      <c r="I36" s="138"/>
      <c r="J36" s="152"/>
      <c r="K36" s="138"/>
      <c r="L36" s="139"/>
      <c r="M36" s="139"/>
    </row>
    <row r="37" spans="1:13" ht="16.5" thickBot="1">
      <c r="B37" s="150" t="s">
        <v>93</v>
      </c>
      <c r="C37" s="151">
        <f>D33-B33</f>
        <v>7.8573333333333331</v>
      </c>
      <c r="D37" s="149"/>
      <c r="E37" s="138"/>
      <c r="F37" s="152"/>
      <c r="G37" s="138"/>
      <c r="H37" s="138"/>
      <c r="I37" s="138"/>
      <c r="J37" s="152"/>
      <c r="K37" s="138"/>
      <c r="L37" s="139"/>
      <c r="M37" s="139"/>
    </row>
    <row r="38" spans="1:13" ht="16.5" thickBot="1">
      <c r="B38" s="149"/>
      <c r="C38" s="153"/>
      <c r="D38" s="149"/>
      <c r="E38" s="138"/>
      <c r="F38" s="154"/>
      <c r="G38" s="155"/>
      <c r="H38" s="155"/>
      <c r="I38" s="155"/>
      <c r="J38" s="154"/>
      <c r="K38" s="138"/>
      <c r="L38" s="139"/>
      <c r="M38" s="139"/>
    </row>
    <row r="39" spans="1:13" ht="32.25" thickBot="1">
      <c r="B39" s="156" t="s">
        <v>94</v>
      </c>
      <c r="C39" s="157">
        <f>C37/C35</f>
        <v>1.2460881332995006</v>
      </c>
      <c r="D39" s="149"/>
      <c r="E39" s="158"/>
      <c r="F39" s="159"/>
      <c r="G39" s="155"/>
      <c r="H39" s="155"/>
      <c r="I39" s="160"/>
      <c r="J39" s="159"/>
      <c r="K39" s="138"/>
      <c r="L39" s="139"/>
      <c r="M39" s="139"/>
    </row>
    <row r="40" spans="1:13" ht="14.25" thickBot="1">
      <c r="A40" s="161"/>
      <c r="B40" s="162"/>
      <c r="C40" s="163"/>
      <c r="D40" s="164"/>
      <c r="E40" s="163"/>
      <c r="G40" s="165"/>
      <c r="H40" s="165"/>
      <c r="I40" s="166"/>
      <c r="J40" s="167"/>
    </row>
    <row r="41" spans="1:13" ht="16.5">
      <c r="A41" s="168"/>
      <c r="B41" s="169" t="s">
        <v>78</v>
      </c>
      <c r="C41" s="169"/>
      <c r="D41" s="170" t="s">
        <v>79</v>
      </c>
      <c r="E41" s="171"/>
      <c r="F41" s="170" t="s">
        <v>80</v>
      </c>
      <c r="G41" s="165"/>
      <c r="H41" s="165"/>
      <c r="I41" s="166"/>
      <c r="J41" s="167"/>
    </row>
    <row r="42" spans="1:13" ht="59.25" customHeight="1">
      <c r="A42" s="172" t="s">
        <v>81</v>
      </c>
      <c r="B42" s="173"/>
      <c r="C42" s="174"/>
      <c r="D42" s="173"/>
      <c r="E42" s="175"/>
      <c r="F42" s="176"/>
      <c r="G42" s="165"/>
      <c r="H42" s="165"/>
      <c r="I42" s="166"/>
      <c r="J42" s="167"/>
    </row>
    <row r="43" spans="1:13" ht="59.25" customHeight="1">
      <c r="A43" s="172" t="s">
        <v>82</v>
      </c>
      <c r="B43" s="177"/>
      <c r="C43" s="178"/>
      <c r="D43" s="177"/>
      <c r="E43" s="175"/>
      <c r="F43" s="179"/>
      <c r="G43" s="180"/>
      <c r="H43" s="180"/>
      <c r="I43" s="181"/>
    </row>
    <row r="44" spans="1:13" ht="13.5">
      <c r="A44" s="180"/>
      <c r="B44" s="180"/>
      <c r="C44" s="180"/>
      <c r="D44" s="181"/>
      <c r="F44" s="180"/>
      <c r="G44" s="180"/>
      <c r="H44" s="180"/>
      <c r="I44" s="181"/>
    </row>
    <row r="45" spans="1:13" ht="13.5">
      <c r="A45" s="180"/>
      <c r="B45" s="180"/>
      <c r="C45" s="180"/>
      <c r="D45" s="181"/>
      <c r="F45" s="180"/>
      <c r="G45" s="180"/>
      <c r="H45" s="180"/>
      <c r="I45" s="181"/>
    </row>
    <row r="47" spans="1:13" ht="13.5">
      <c r="A47" s="182"/>
      <c r="B47" s="182"/>
      <c r="C47" s="182"/>
      <c r="F47" s="182"/>
      <c r="G47" s="182"/>
      <c r="H47" s="182"/>
    </row>
    <row r="48" spans="1:13" ht="13.5">
      <c r="A48" s="183"/>
      <c r="B48" s="183"/>
      <c r="C48" s="183"/>
      <c r="F48" s="183"/>
      <c r="G48" s="183"/>
      <c r="H48" s="183"/>
    </row>
    <row r="49" spans="1:8">
      <c r="B49" s="184"/>
      <c r="C49" s="184"/>
      <c r="G49" s="184"/>
      <c r="H49" s="184"/>
    </row>
    <row r="50" spans="1:8">
      <c r="A50" s="185"/>
      <c r="F50" s="185"/>
    </row>
    <row r="51" spans="1:8">
      <c r="C51" s="186"/>
    </row>
    <row r="52" spans="1:8">
      <c r="C52" s="186"/>
    </row>
    <row r="57" spans="1:8" ht="13.5">
      <c r="C57" s="180"/>
    </row>
  </sheetData>
  <sheetProtection password="AD9C" sheet="1" objects="1" scenarios="1" formatCells="0" formatColumns="0" formatRows="0"/>
  <mergeCells count="4">
    <mergeCell ref="A1:F7"/>
    <mergeCell ref="A8:F14"/>
    <mergeCell ref="A16:F16"/>
    <mergeCell ref="A17:F1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Relative Density (2)</vt:lpstr>
      <vt:lpstr>Iron</vt:lpstr>
      <vt:lpstr>Folic Acid</vt:lpstr>
      <vt:lpstr>Relative Density</vt:lpstr>
      <vt:lpstr>'Folic Acid'!Print_Area</vt:lpstr>
      <vt:lpstr>Iron!Print_Area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Mbae</dc:creator>
  <cp:lastModifiedBy>USER</cp:lastModifiedBy>
  <cp:lastPrinted>2016-02-11T13:52:24Z</cp:lastPrinted>
  <dcterms:created xsi:type="dcterms:W3CDTF">2005-07-05T10:19:27Z</dcterms:created>
  <dcterms:modified xsi:type="dcterms:W3CDTF">2016-02-12T05:42:55Z</dcterms:modified>
</cp:coreProperties>
</file>