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210" yWindow="585" windowWidth="18855" windowHeight="11700"/>
  </bookViews>
  <sheets>
    <sheet name="NDQD201405474" sheetId="1" r:id="rId1"/>
    <sheet name="C" sheetId="2" r:id="rId2"/>
  </sheets>
  <definedNames>
    <definedName name="_xlnm.Print_Area" localSheetId="1">'C'!$A$4:$F$63</definedName>
    <definedName name="_xlnm.Print_Area" localSheetId="0">NDQD201405474!$A$4:$F$76</definedName>
  </definedNames>
  <calcPr calcId="125725"/>
  <fileRecoveryPr repairLoad="1"/>
</workbook>
</file>

<file path=xl/calcChain.xml><?xml version="1.0" encoding="utf-8"?>
<calcChain xmlns="http://schemas.openxmlformats.org/spreadsheetml/2006/main">
  <c r="A39" i="2"/>
  <c r="B40"/>
  <c r="D68"/>
  <c r="B27" i="1"/>
  <c r="F55" i="2"/>
  <c r="F51"/>
  <c r="F49"/>
  <c r="D47"/>
  <c r="E47" s="1"/>
  <c r="F47" s="1"/>
  <c r="D46"/>
  <c r="E46" s="1"/>
  <c r="F46" s="1"/>
  <c r="F48" s="1"/>
  <c r="F52" s="1"/>
  <c r="D55" s="1"/>
  <c r="B34"/>
  <c r="B16"/>
  <c r="F68" i="1"/>
  <c r="F64"/>
  <c r="F62"/>
  <c r="D60"/>
  <c r="E60" s="1"/>
  <c r="F60" s="1"/>
  <c r="D59"/>
  <c r="E59" s="1"/>
  <c r="F59" s="1"/>
  <c r="B33"/>
  <c r="B39" s="1"/>
  <c r="F61" l="1"/>
  <c r="F65" s="1"/>
  <c r="D68" s="1"/>
  <c r="A39"/>
  <c r="B40" s="1"/>
  <c r="A40" s="1"/>
  <c r="B41" s="1"/>
  <c r="A41" s="1"/>
  <c r="B42" s="1"/>
  <c r="A42" s="1"/>
</calcChain>
</file>

<file path=xl/sharedStrings.xml><?xml version="1.0" encoding="utf-8"?>
<sst xmlns="http://schemas.openxmlformats.org/spreadsheetml/2006/main" count="134" uniqueCount="76">
  <si>
    <t>MICOBIOLOGY NO.</t>
  </si>
  <si>
    <t>NDQD201405474</t>
  </si>
  <si>
    <t>DATE RECEIVED</t>
  </si>
  <si>
    <t>2014-09-26 10:31:08</t>
  </si>
  <si>
    <t>Analysis Report</t>
  </si>
  <si>
    <t>Omeprazole Microbial Assay</t>
  </si>
  <si>
    <t>Sample Name:</t>
  </si>
  <si>
    <t>Uprone (Omeprozole)</t>
  </si>
  <si>
    <t>Lab Ref No:</t>
  </si>
  <si>
    <t>Active Ingredient:</t>
  </si>
  <si>
    <t>Omeprazole</t>
  </si>
  <si>
    <t>Label Claim:</t>
  </si>
  <si>
    <t>Each  ml contains mg of Apyrogenic</t>
  </si>
  <si>
    <t>Date Test Set:</t>
  </si>
  <si>
    <t>26/9/2014</t>
  </si>
  <si>
    <t>Date of Results:</t>
  </si>
  <si>
    <t>26/09/2014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</si>
  <si>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</si>
  <si>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</si>
  <si>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</si>
  <si>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</si>
  <si>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</si>
  <si>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</si>
  <si>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</si>
  <si>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</si>
  <si>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</si>
  <si>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</si>
  <si>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</si>
  <si>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</si>
  <si>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</si>
  <si>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</si>
  <si>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</si>
  <si>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</si>
  <si>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</si>
  <si>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</si>
  <si>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</si>
  <si>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</si>
  <si>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</si>
  <si>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</si>
  <si>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</si>
  <si>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</si>
  <si>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</si>
  <si>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</si>
  <si>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</si>
  <si>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</si>
  <si>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</si>
  <si>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</si>
  <si>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</si>
  <si>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</si>
  <si>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</si>
  <si>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</si>
  <si>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</si>
  <si>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</si>
  <si>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</si>
  <si>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</si>
  <si>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</si>
  <si>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</si>
  <si>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</si>
  <si>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</si>
  <si>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</si>
  <si>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</si>
  <si>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</si>
  <si>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</si>
  <si>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</si>
  <si>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</si>
  <si>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</si>
  <si>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</si>
  <si>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</si>
  <si>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</si>
  <si>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</si>
  <si>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</si>
  <si>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</si>
  <si>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</si>
  <si>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</si>
  <si>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mg/vial</t>
  </si>
  <si>
    <t>Eric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</si>
</sst>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4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  <font>
      <b/>
      <sz val="12"/>
      <color rgb="FF000000"/>
      <name val="Book Antiqua"/>
      <family val="1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75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0" fontId="13" fillId="2" borderId="0" xfId="0" applyFont="1" applyFill="1"/>
    <xf numFmtId="0" fontId="1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6"/>
  <sheetViews>
    <sheetView tabSelected="1" view="pageBreakPreview" topLeftCell="A46" zoomScale="85" zoomScaleNormal="85" zoomScaleSheetLayoutView="85" workbookViewId="0">
      <selection activeCell="F45" sqref="F45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7.7109375" style="1" customWidth="1"/>
    <col min="6" max="6" width="32.4257812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1" t="s">
        <v>1</v>
      </c>
    </row>
    <row r="16" spans="1:6" ht="15.95" customHeight="1">
      <c r="A16" s="4" t="s">
        <v>9</v>
      </c>
      <c r="B16" s="5" t="s">
        <v>10</v>
      </c>
    </row>
    <row r="17" spans="1:7" ht="15.95" customHeight="1">
      <c r="A17" s="4" t="s">
        <v>11</v>
      </c>
      <c r="B17" s="1" t="s">
        <v>12</v>
      </c>
    </row>
    <row r="18" spans="1:7" ht="15.95" customHeight="1">
      <c r="A18" s="4" t="s">
        <v>13</v>
      </c>
      <c r="B18" s="6" t="s">
        <v>14</v>
      </c>
    </row>
    <row r="19" spans="1:7" ht="15.95" customHeight="1">
      <c r="A19" s="4" t="s">
        <v>15</v>
      </c>
      <c r="B19" s="6" t="s">
        <v>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7.5</v>
      </c>
      <c r="C23" s="13" t="s">
        <v>22</v>
      </c>
      <c r="D23" s="14"/>
      <c r="E23" s="15"/>
    </row>
    <row r="24" spans="1:7" s="9" customFormat="1" ht="16.5" customHeight="1">
      <c r="A24" s="16" t="s">
        <v>23</v>
      </c>
      <c r="B24" s="17">
        <v>5</v>
      </c>
      <c r="C24" s="13" t="s">
        <v>24</v>
      </c>
      <c r="D24" s="14"/>
      <c r="E24" s="15"/>
    </row>
    <row r="25" spans="1:7" s="9" customFormat="1" ht="19.5" customHeight="1">
      <c r="A25" s="16" t="s">
        <v>25</v>
      </c>
      <c r="B25" s="17">
        <v>40</v>
      </c>
      <c r="C25" s="127" t="s">
        <v>74</v>
      </c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26</v>
      </c>
      <c r="B27" s="20">
        <f>B23*B25/B24/B22</f>
        <v>12000</v>
      </c>
      <c r="C27" s="18"/>
      <c r="D27" s="14"/>
      <c r="E27" s="15"/>
    </row>
    <row r="28" spans="1:7" s="9" customFormat="1" ht="19.5" customHeight="1">
      <c r="A28" s="14" t="s">
        <v>27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17" t="s">
        <v>28</v>
      </c>
      <c r="B30" s="118"/>
      <c r="C30" s="119" t="s">
        <v>29</v>
      </c>
      <c r="D30" s="119"/>
      <c r="E30" s="119"/>
      <c r="F30" s="120"/>
    </row>
    <row r="31" spans="1:7" ht="20.100000000000001" customHeight="1">
      <c r="A31" s="25" t="s">
        <v>30</v>
      </c>
      <c r="B31" s="98" t="s">
        <v>73</v>
      </c>
      <c r="C31" s="121" t="s">
        <v>31</v>
      </c>
      <c r="D31" s="122"/>
      <c r="E31" s="122" t="s">
        <v>32</v>
      </c>
      <c r="F31" s="123"/>
    </row>
    <row r="32" spans="1:7" ht="20.100000000000001" customHeight="1">
      <c r="A32" s="27" t="s">
        <v>33</v>
      </c>
      <c r="B32" s="110" t="s">
        <v>34</v>
      </c>
      <c r="C32" s="124">
        <v>-0.999</v>
      </c>
      <c r="D32" s="125"/>
      <c r="E32" s="111">
        <v>0.998</v>
      </c>
      <c r="F32" s="112"/>
      <c r="G32" s="9"/>
    </row>
    <row r="33" spans="1:9" ht="20.100000000000001" customHeight="1">
      <c r="A33" s="96" t="s">
        <v>35</v>
      </c>
      <c r="B33" s="99">
        <f>7500/7.5</f>
        <v>1000</v>
      </c>
      <c r="C33" s="95"/>
      <c r="D33" s="95"/>
      <c r="E33" s="96"/>
      <c r="F33" s="97"/>
      <c r="G33" s="9"/>
    </row>
    <row r="34" spans="1:9" ht="20.100000000000001" customHeight="1">
      <c r="C34" s="29"/>
      <c r="D34" s="29"/>
      <c r="E34" s="63"/>
      <c r="F34" s="63"/>
      <c r="G34" s="9"/>
    </row>
    <row r="35" spans="1:9" ht="20.100000000000001" customHeight="1">
      <c r="A35" s="63"/>
      <c r="B35" s="37"/>
      <c r="C35" s="29"/>
      <c r="D35" s="29"/>
      <c r="E35" s="63"/>
      <c r="F35" s="63"/>
      <c r="G35" s="9"/>
    </row>
    <row r="36" spans="1:9" ht="20.100000000000001" customHeight="1">
      <c r="A36" s="115" t="s">
        <v>36</v>
      </c>
      <c r="B36" s="115"/>
      <c r="C36" s="115"/>
      <c r="D36" s="115"/>
      <c r="E36" s="115"/>
      <c r="F36" s="115"/>
      <c r="G36" s="9"/>
    </row>
    <row r="37" spans="1:9" ht="20.100000000000001" customHeight="1">
      <c r="A37" s="108"/>
      <c r="B37" s="108"/>
      <c r="C37" s="108"/>
      <c r="D37" s="108"/>
      <c r="E37" s="108"/>
      <c r="F37" s="108"/>
      <c r="G37" s="9"/>
    </row>
    <row r="38" spans="1:9" s="86" customFormat="1" ht="16.5" customHeight="1">
      <c r="A38" s="87" t="s">
        <v>37</v>
      </c>
      <c r="B38" s="87" t="s">
        <v>38</v>
      </c>
      <c r="C38" s="87" t="s">
        <v>39</v>
      </c>
      <c r="D38" s="87" t="s">
        <v>40</v>
      </c>
    </row>
    <row r="39" spans="1:9" s="85" customFormat="1">
      <c r="A39" s="103">
        <f>B39*C39/(D39)</f>
        <v>50</v>
      </c>
      <c r="B39" s="105">
        <f>B33</f>
        <v>1000</v>
      </c>
      <c r="C39" s="92">
        <v>100</v>
      </c>
      <c r="D39" s="92">
        <v>2000</v>
      </c>
    </row>
    <row r="40" spans="1:9" s="85" customFormat="1">
      <c r="A40" s="103">
        <f>B40*C40/D40</f>
        <v>5</v>
      </c>
      <c r="B40" s="100">
        <f>A39</f>
        <v>50</v>
      </c>
      <c r="C40" s="92">
        <v>300</v>
      </c>
      <c r="D40" s="92">
        <v>3000</v>
      </c>
    </row>
    <row r="41" spans="1:9" s="85" customFormat="1">
      <c r="A41" s="103">
        <f>B41*C41/D41</f>
        <v>0.5</v>
      </c>
      <c r="B41" s="100">
        <f>A40</f>
        <v>5</v>
      </c>
      <c r="C41" s="92">
        <v>200</v>
      </c>
      <c r="D41" s="92">
        <v>2000</v>
      </c>
    </row>
    <row r="42" spans="1:9" s="85" customFormat="1">
      <c r="A42" s="104">
        <f>B42*C42/D42</f>
        <v>0.05</v>
      </c>
      <c r="B42" s="102">
        <f>A41</f>
        <v>0.5</v>
      </c>
      <c r="C42" s="93">
        <v>200</v>
      </c>
      <c r="D42" s="93">
        <v>2000</v>
      </c>
    </row>
    <row r="43" spans="1:9" s="85" customFormat="1">
      <c r="A43" s="106"/>
      <c r="B43" s="107"/>
      <c r="C43" s="89"/>
      <c r="D43" s="89"/>
      <c r="E43" s="90"/>
      <c r="F43" s="89"/>
    </row>
    <row r="44" spans="1:9" s="85" customFormat="1" ht="16.5" customHeight="1">
      <c r="A44" s="116" t="s">
        <v>43</v>
      </c>
      <c r="B44" s="116"/>
      <c r="C44" s="116"/>
      <c r="D44" s="116"/>
      <c r="E44" s="116"/>
      <c r="F44" s="116"/>
    </row>
    <row r="45" spans="1:9" s="85" customFormat="1">
      <c r="A45" s="106"/>
      <c r="B45" s="107"/>
      <c r="C45" s="89"/>
      <c r="D45" s="89"/>
      <c r="E45" s="90"/>
      <c r="F45" s="89"/>
    </row>
    <row r="46" spans="1:9" s="86" customFormat="1" ht="16.5" customHeight="1">
      <c r="A46" s="87" t="s">
        <v>39</v>
      </c>
      <c r="B46" s="87" t="s">
        <v>40</v>
      </c>
      <c r="C46" s="87" t="s">
        <v>41</v>
      </c>
      <c r="D46" s="94" t="s">
        <v>42</v>
      </c>
      <c r="E46" s="87" t="s">
        <v>44</v>
      </c>
      <c r="F46" s="94" t="s">
        <v>45</v>
      </c>
    </row>
    <row r="47" spans="1:9" s="85" customFormat="1">
      <c r="A47" s="101">
        <v>50</v>
      </c>
      <c r="B47" s="109">
        <v>5000</v>
      </c>
      <c r="C47" s="101">
        <v>50</v>
      </c>
      <c r="D47" s="109">
        <v>4000</v>
      </c>
      <c r="E47" s="93"/>
      <c r="F47" s="91"/>
    </row>
    <row r="48" spans="1:9" ht="15.95" customHeight="1">
      <c r="A48" s="30"/>
      <c r="B48" s="37"/>
      <c r="E48" s="8"/>
      <c r="F48" s="9"/>
      <c r="G48" s="9"/>
      <c r="H48" s="9"/>
      <c r="I48" s="9"/>
    </row>
    <row r="49" spans="1:9" ht="15.95" customHeight="1">
      <c r="A49" s="11" t="s">
        <v>46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ht="15.95" customHeight="1">
      <c r="A50" s="39" t="s">
        <v>47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ht="15.95" customHeight="1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>
      <c r="A52" s="41" t="s">
        <v>17</v>
      </c>
      <c r="B52" s="42" t="s">
        <v>48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>
      <c r="A54" s="8" t="s">
        <v>49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ht="15.95" customHeight="1">
      <c r="A55" s="8" t="s">
        <v>50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ht="26.25" customHeight="1">
      <c r="A56" s="8" t="s">
        <v>51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>
      <c r="A57" s="8"/>
      <c r="D57" s="8"/>
      <c r="E57" s="8"/>
      <c r="F57" s="44"/>
      <c r="G57" s="9"/>
      <c r="H57" s="9"/>
      <c r="I57" s="9"/>
    </row>
    <row r="58" spans="1:9" s="57" customFormat="1" ht="27" customHeight="1">
      <c r="A58" s="51" t="s">
        <v>52</v>
      </c>
      <c r="B58" s="52" t="s">
        <v>53</v>
      </c>
      <c r="C58" s="53" t="s">
        <v>54</v>
      </c>
      <c r="D58" s="54" t="s">
        <v>55</v>
      </c>
      <c r="E58" s="53" t="s">
        <v>56</v>
      </c>
      <c r="F58" s="55" t="s">
        <v>57</v>
      </c>
      <c r="G58" s="56"/>
      <c r="H58" s="56"/>
      <c r="I58" s="56"/>
    </row>
    <row r="59" spans="1:9" s="64" customFormat="1" ht="27" customHeight="1">
      <c r="A59" s="58"/>
      <c r="B59" s="59">
        <v>50</v>
      </c>
      <c r="C59" s="60">
        <v>4332</v>
      </c>
      <c r="D59" s="61">
        <f>LN(C59)</f>
        <v>8.3737846081208804</v>
      </c>
      <c r="E59" s="61">
        <f>(D59-$B$54)/$B$55</f>
        <v>-17.451442250944382</v>
      </c>
      <c r="F59" s="62">
        <f>EXP(E59)</f>
        <v>2.6359364108723208E-8</v>
      </c>
      <c r="G59" s="63"/>
      <c r="H59" s="63"/>
      <c r="I59" s="63"/>
    </row>
    <row r="60" spans="1:9" s="64" customFormat="1" ht="27" customHeight="1">
      <c r="A60" s="65"/>
      <c r="B60" s="66">
        <v>50</v>
      </c>
      <c r="C60" s="67">
        <v>4306</v>
      </c>
      <c r="D60" s="68">
        <f>LN(C60)</f>
        <v>8.367764677924308</v>
      </c>
      <c r="E60" s="68">
        <f>(D60-$B$54)/$B$55</f>
        <v>-17.404411546283658</v>
      </c>
      <c r="F60" s="69">
        <f>EXP(E60)</f>
        <v>2.7628677983857182E-8</v>
      </c>
      <c r="G60" s="63"/>
      <c r="H60" s="63"/>
      <c r="I60" s="63"/>
    </row>
    <row r="61" spans="1:9" ht="26.25" customHeight="1">
      <c r="A61" s="8"/>
      <c r="B61" s="45"/>
      <c r="C61" s="8"/>
      <c r="D61" s="113" t="s">
        <v>58</v>
      </c>
      <c r="E61" s="113"/>
      <c r="F61" s="70">
        <f>AVERAGE(F59:F60)</f>
        <v>2.6994021046290195E-8</v>
      </c>
      <c r="G61" s="9"/>
      <c r="H61" s="9"/>
      <c r="I61" s="9"/>
    </row>
    <row r="62" spans="1:9" ht="25.5" customHeight="1">
      <c r="E62" s="71" t="s">
        <v>59</v>
      </c>
      <c r="F62" s="72">
        <f>STDEV(C59:C60)/AVERAGE(C59:C60)</f>
        <v>4.2567206091341132E-3</v>
      </c>
      <c r="G62" s="9"/>
      <c r="H62" s="9"/>
    </row>
    <row r="63" spans="1:9" ht="26.25" customHeight="1">
      <c r="A63" s="8"/>
      <c r="B63" s="45"/>
      <c r="C63" s="8"/>
      <c r="D63" s="113" t="s">
        <v>60</v>
      </c>
      <c r="E63" s="113"/>
      <c r="F63" s="73">
        <v>2</v>
      </c>
      <c r="G63" s="9"/>
      <c r="H63" s="9"/>
      <c r="I63" s="9"/>
    </row>
    <row r="64" spans="1:9" ht="25.5" customHeight="1">
      <c r="C64" s="74"/>
      <c r="E64" s="71" t="s">
        <v>61</v>
      </c>
      <c r="F64" s="24">
        <f>B47/A47*D47/C47</f>
        <v>8000</v>
      </c>
      <c r="G64" s="9"/>
      <c r="H64" s="9"/>
    </row>
    <row r="65" spans="1:9" ht="25.5" customHeight="1">
      <c r="E65" s="71" t="s">
        <v>62</v>
      </c>
      <c r="F65" s="75">
        <f>F64*F61</f>
        <v>2.1595216837032156E-4</v>
      </c>
      <c r="G65" s="9"/>
      <c r="H65" s="9"/>
    </row>
    <row r="66" spans="1:9" ht="15.95" customHeight="1">
      <c r="F66" s="9"/>
      <c r="G66" s="9"/>
      <c r="H66" s="9"/>
    </row>
    <row r="67" spans="1:9">
      <c r="F67" s="9"/>
      <c r="G67" s="9"/>
      <c r="H67" s="9"/>
    </row>
    <row r="68" spans="1:9" ht="19.5" customHeight="1">
      <c r="A68" s="4" t="s">
        <v>63</v>
      </c>
      <c r="C68" s="76" t="s">
        <v>64</v>
      </c>
      <c r="D68" s="114">
        <f>F65*B24/B25</f>
        <v>2.6994021046290198E-5</v>
      </c>
      <c r="E68" s="114"/>
      <c r="F68" s="74" t="str">
        <f>C23</f>
        <v>EU/mg</v>
      </c>
      <c r="G68" s="9"/>
      <c r="H68" s="9"/>
    </row>
    <row r="69" spans="1:9" ht="21" customHeight="1">
      <c r="B69" s="21"/>
      <c r="C69" s="21"/>
      <c r="D69" s="77"/>
      <c r="E69" s="78"/>
      <c r="F69" s="9"/>
      <c r="G69" s="9"/>
      <c r="H69" s="9"/>
    </row>
    <row r="70" spans="1:9" ht="18" customHeight="1">
      <c r="F70" s="9"/>
      <c r="G70" s="9"/>
      <c r="H70" s="9"/>
    </row>
    <row r="71" spans="1:9" ht="18" customHeight="1">
      <c r="F71" s="9"/>
      <c r="G71" s="9"/>
      <c r="H71" s="9"/>
    </row>
    <row r="72" spans="1:9" ht="18" customHeight="1">
      <c r="F72" s="9"/>
      <c r="G72" s="9"/>
      <c r="H72" s="9"/>
    </row>
    <row r="73" spans="1:9" ht="24.95" customHeight="1">
      <c r="A73" s="63" t="s">
        <v>65</v>
      </c>
      <c r="C73" s="63" t="s">
        <v>66</v>
      </c>
      <c r="D73" s="79"/>
      <c r="F73" s="80" t="s">
        <v>67</v>
      </c>
      <c r="G73" s="9"/>
      <c r="H73" s="9"/>
    </row>
    <row r="74" spans="1:9" ht="24.95" customHeight="1">
      <c r="A74" s="128" t="s">
        <v>75</v>
      </c>
      <c r="C74" s="81" t="s">
        <v>68</v>
      </c>
      <c r="D74" s="21"/>
      <c r="F74" s="21" t="s">
        <v>69</v>
      </c>
      <c r="G74" s="9"/>
      <c r="H74" s="9"/>
    </row>
    <row r="75" spans="1:9" ht="24.95" customHeight="1">
      <c r="A75" s="82"/>
      <c r="C75" s="34"/>
      <c r="D75" s="9"/>
      <c r="F75" s="34"/>
      <c r="G75" s="9"/>
      <c r="H75" s="9"/>
    </row>
    <row r="76" spans="1:9" ht="24.95" customHeight="1">
      <c r="F76" s="9"/>
      <c r="G76" s="9"/>
      <c r="H76" s="9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24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 ht="15.95" customHeight="1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9"/>
      <c r="H106" s="9"/>
      <c r="I106" s="9"/>
    </row>
    <row r="107" spans="7:9">
      <c r="G107" s="83"/>
      <c r="H107" s="9"/>
      <c r="I107" s="9"/>
    </row>
    <row r="108" spans="7:9">
      <c r="G108" s="84"/>
      <c r="H108" s="9"/>
      <c r="I108" s="9"/>
    </row>
    <row r="109" spans="7:9">
      <c r="G109" s="84"/>
      <c r="H109" s="9"/>
      <c r="I109" s="9"/>
    </row>
    <row r="110" spans="7:9">
      <c r="G110" s="84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  <row r="116" spans="7:9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30:B30"/>
    <mergeCell ref="C30:F30"/>
    <mergeCell ref="C31:D31"/>
    <mergeCell ref="E31:F31"/>
    <mergeCell ref="C32:D32"/>
    <mergeCell ref="E32:F32"/>
    <mergeCell ref="D61:E61"/>
    <mergeCell ref="D63:E63"/>
    <mergeCell ref="D68:E68"/>
    <mergeCell ref="A36:F36"/>
    <mergeCell ref="A44:F44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NDQD201405474 / Bacterial Endotoxin / Download 1  /  Analyst - Eric Ngamau /  Date 26-09-2014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tabSelected="1" view="pageBreakPreview" topLeftCell="A5" zoomScale="85" zoomScaleNormal="85" zoomScaleSheetLayoutView="85" workbookViewId="0">
      <selection activeCell="F45" sqref="F45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7.7109375" style="1" customWidth="1"/>
    <col min="6" max="6" width="32.4257812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70</v>
      </c>
      <c r="F13" s="3"/>
    </row>
    <row r="14" spans="1:6" ht="15.95" customHeight="1">
      <c r="A14" s="4" t="s">
        <v>6</v>
      </c>
      <c r="B14" s="2" t="s">
        <v>70</v>
      </c>
      <c r="F14" s="3"/>
    </row>
    <row r="15" spans="1:6" ht="15.95" customHeight="1">
      <c r="A15" s="4" t="s">
        <v>8</v>
      </c>
      <c r="B15" s="1" t="s">
        <v>71</v>
      </c>
    </row>
    <row r="16" spans="1:6" ht="15.95" customHeight="1">
      <c r="A16" s="4" t="s">
        <v>9</v>
      </c>
      <c r="B16" s="5" t="str">
        <f>B13</f>
        <v>PACLITAXEL INJECTION</v>
      </c>
    </row>
    <row r="17" spans="1:7" ht="15.95" customHeight="1">
      <c r="A17" s="4" t="s">
        <v>11</v>
      </c>
      <c r="B17" s="1" t="s">
        <v>72</v>
      </c>
    </row>
    <row r="18" spans="1:7" ht="15.95" customHeight="1">
      <c r="A18" s="4" t="s">
        <v>13</v>
      </c>
      <c r="B18" s="6">
        <v>41716</v>
      </c>
    </row>
    <row r="19" spans="1:7" ht="15.95" customHeight="1">
      <c r="A19" s="4" t="s">
        <v>15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0.67</v>
      </c>
      <c r="C23" s="13" t="s">
        <v>22</v>
      </c>
      <c r="D23" s="14"/>
      <c r="E23" s="15"/>
    </row>
    <row r="24" spans="1:7" s="9" customFormat="1" ht="16.5" customHeight="1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>
      <c r="A25" s="16" t="s">
        <v>25</v>
      </c>
      <c r="B25" s="17">
        <v>6</v>
      </c>
      <c r="C25" s="127" t="s">
        <v>74</v>
      </c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26</v>
      </c>
      <c r="B27" s="20"/>
      <c r="C27" s="18"/>
      <c r="D27" s="14"/>
      <c r="E27" s="15"/>
    </row>
    <row r="28" spans="1:7" s="9" customFormat="1" ht="19.5" customHeight="1">
      <c r="A28" s="14" t="s">
        <v>27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17" t="s">
        <v>28</v>
      </c>
      <c r="B30" s="118"/>
      <c r="C30" s="119" t="s">
        <v>29</v>
      </c>
      <c r="D30" s="119"/>
      <c r="E30" s="119"/>
      <c r="F30" s="120"/>
    </row>
    <row r="31" spans="1:7" ht="20.100000000000001" customHeight="1">
      <c r="A31" s="22"/>
      <c r="B31" s="23"/>
      <c r="C31" s="121" t="s">
        <v>31</v>
      </c>
      <c r="D31" s="122"/>
      <c r="E31" s="122" t="s">
        <v>32</v>
      </c>
      <c r="F31" s="123"/>
    </row>
    <row r="32" spans="1:7" ht="20.100000000000001" customHeight="1">
      <c r="A32" s="25" t="s">
        <v>30</v>
      </c>
      <c r="B32" s="26" t="s">
        <v>73</v>
      </c>
      <c r="C32" s="124">
        <v>-0.999</v>
      </c>
      <c r="D32" s="125"/>
      <c r="E32" s="111">
        <v>0.998</v>
      </c>
      <c r="F32" s="112"/>
      <c r="G32" s="9"/>
    </row>
    <row r="33" spans="1:9" ht="20.100000000000001" customHeight="1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ht="20.100000000000001" customHeight="1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9"/>
      <c r="G38" s="9"/>
    </row>
    <row r="39" spans="1:9" ht="18.75" customHeight="1">
      <c r="A39" s="41" t="e">
        <f>B39*C39/(D39)</f>
        <v>#VALUE!</v>
      </c>
      <c r="B39" s="42" t="s">
        <v>48</v>
      </c>
      <c r="C39" s="2"/>
      <c r="D39" s="8"/>
      <c r="E39" s="9"/>
      <c r="F39" s="9"/>
      <c r="G39" s="9"/>
    </row>
    <row r="40" spans="1:9">
      <c r="A40" s="8"/>
      <c r="B40" s="45" t="e">
        <f>A39</f>
        <v>#VALUE!</v>
      </c>
      <c r="C40" s="8"/>
      <c r="D40" s="45"/>
      <c r="E40" s="9"/>
      <c r="F40" s="9"/>
      <c r="G40" s="9"/>
    </row>
    <row r="41" spans="1:9" ht="15.95" customHeight="1">
      <c r="A41" s="8" t="s">
        <v>49</v>
      </c>
      <c r="B41" s="46">
        <v>6.14</v>
      </c>
      <c r="C41" s="8"/>
      <c r="D41" s="47"/>
      <c r="E41" s="9"/>
      <c r="F41" s="9"/>
      <c r="G41" s="9"/>
    </row>
    <row r="42" spans="1:9" ht="15.95" customHeight="1">
      <c r="A42" s="8" t="s">
        <v>50</v>
      </c>
      <c r="B42" s="45">
        <v>-0.128</v>
      </c>
      <c r="C42" s="8"/>
      <c r="D42" s="49"/>
      <c r="E42" s="9"/>
      <c r="F42" s="9"/>
      <c r="G42" s="9"/>
    </row>
    <row r="43" spans="1:9" ht="26.25" customHeight="1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5000</v>
      </c>
      <c r="C47" s="67">
        <v>50</v>
      </c>
      <c r="D47" s="68">
        <f>LN(C47)</f>
        <v>3.912023005428146</v>
      </c>
      <c r="E47" s="68">
        <f>(D47-$B$41)/$B$42</f>
        <v>17.406070270092606</v>
      </c>
      <c r="F47" s="69">
        <f>EXP(E47)</f>
        <v>36254362.254953846</v>
      </c>
      <c r="G47" s="63"/>
      <c r="H47" s="63"/>
      <c r="I47" s="63"/>
    </row>
    <row r="48" spans="1:9" ht="26.25" customHeight="1">
      <c r="A48" s="8"/>
      <c r="B48" s="45"/>
      <c r="C48" s="8"/>
      <c r="D48" s="113" t="s">
        <v>58</v>
      </c>
      <c r="E48" s="113"/>
      <c r="F48" s="70">
        <f>AVERAGE(F46:F47)</f>
        <v>18127181.127476938</v>
      </c>
      <c r="G48" s="9"/>
      <c r="H48" s="9"/>
      <c r="I48" s="9"/>
    </row>
    <row r="49" spans="1:9" ht="25.5" customHeight="1">
      <c r="E49" s="71" t="s">
        <v>59</v>
      </c>
      <c r="F49" s="72">
        <f>STDEV(C46:C47)/AVERAGE(C46:C47)</f>
        <v>1.3819403181382002</v>
      </c>
      <c r="G49" s="9"/>
      <c r="H49" s="9"/>
    </row>
    <row r="50" spans="1:9" ht="26.25" customHeight="1">
      <c r="A50" s="8"/>
      <c r="B50" s="45"/>
      <c r="C50" s="8"/>
      <c r="D50" s="113" t="s">
        <v>60</v>
      </c>
      <c r="E50" s="113"/>
      <c r="F50" s="73">
        <v>2</v>
      </c>
      <c r="G50" s="9"/>
      <c r="H50" s="9"/>
      <c r="I50" s="9"/>
    </row>
    <row r="51" spans="1:9" ht="25.5" customHeight="1">
      <c r="C51" s="74"/>
      <c r="E51" s="71" t="s">
        <v>61</v>
      </c>
      <c r="F51" s="24">
        <f>4000/100*4000/100</f>
        <v>1600</v>
      </c>
      <c r="G51" s="9"/>
      <c r="H51" s="9"/>
    </row>
    <row r="52" spans="1:9" ht="25.5" customHeight="1">
      <c r="E52" s="71" t="s">
        <v>62</v>
      </c>
      <c r="F52" s="75">
        <f>F51*F48</f>
        <v>29003489803.9631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63</v>
      </c>
      <c r="C55" s="76" t="s">
        <v>64</v>
      </c>
      <c r="D55" s="126">
        <f>F52*5/500</f>
        <v>290034898.03963101</v>
      </c>
      <c r="E55" s="126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ht="24.95" customHeight="1">
      <c r="A61" s="21"/>
      <c r="C61" s="81" t="s">
        <v>68</v>
      </c>
      <c r="D61" s="21"/>
      <c r="F61" s="21" t="s">
        <v>69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1:9" ht="24.95" customHeight="1">
      <c r="G65" s="9"/>
      <c r="H65" s="9"/>
      <c r="I65" s="9"/>
    </row>
    <row r="66" spans="1:9" ht="24.95" customHeight="1">
      <c r="G66" s="9"/>
      <c r="H66" s="9"/>
      <c r="I66" s="9"/>
    </row>
    <row r="67" spans="1:9" ht="15.95" customHeight="1">
      <c r="G67" s="9"/>
      <c r="H67" s="9"/>
      <c r="I67" s="9"/>
    </row>
    <row r="68" spans="1:9" ht="15.95" customHeight="1">
      <c r="D68" s="1">
        <f>F65*B24/B25</f>
        <v>0</v>
      </c>
      <c r="G68" s="9"/>
      <c r="H68" s="9"/>
      <c r="I68" s="9"/>
    </row>
    <row r="69" spans="1:9" ht="15.95" customHeight="1">
      <c r="G69" s="9"/>
      <c r="H69" s="9"/>
      <c r="I69" s="9"/>
    </row>
    <row r="70" spans="1:9" ht="15.95" customHeight="1">
      <c r="G70" s="9"/>
      <c r="H70" s="9"/>
      <c r="I70" s="9"/>
    </row>
    <row r="71" spans="1:9" ht="15.95" customHeight="1">
      <c r="G71" s="9"/>
      <c r="H71" s="9"/>
      <c r="I71" s="9"/>
    </row>
    <row r="72" spans="1:9" ht="15.95" customHeight="1">
      <c r="G72" s="9"/>
      <c r="H72" s="9"/>
      <c r="I72" s="9"/>
    </row>
    <row r="73" spans="1:9" ht="15.95" customHeight="1">
      <c r="G73" s="9"/>
      <c r="H73" s="9"/>
      <c r="I73" s="9"/>
    </row>
    <row r="74" spans="1:9" ht="15.95" customHeight="1">
      <c r="A74" s="127" t="s">
        <v>75</v>
      </c>
      <c r="G74" s="9"/>
      <c r="H74" s="9"/>
      <c r="I74" s="9"/>
    </row>
    <row r="75" spans="1:9" ht="15.95" customHeight="1">
      <c r="G75" s="9"/>
      <c r="H75" s="9"/>
      <c r="I75" s="9"/>
    </row>
    <row r="76" spans="1:9" ht="15.95" customHeight="1">
      <c r="G76" s="9"/>
      <c r="H76" s="9"/>
      <c r="I76" s="9"/>
    </row>
    <row r="77" spans="1:9" ht="15.95" customHeight="1">
      <c r="G77" s="9"/>
      <c r="H77" s="9"/>
      <c r="I77" s="9"/>
    </row>
    <row r="78" spans="1:9" ht="15.95" customHeight="1">
      <c r="G78" s="9"/>
      <c r="H78" s="9"/>
      <c r="I78" s="9"/>
    </row>
    <row r="79" spans="1:9" ht="15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NDQD201405474</vt:lpstr>
      <vt:lpstr>C</vt:lpstr>
      <vt:lpstr>'C'!Print_Area</vt:lpstr>
      <vt:lpstr>NDQD201405474!Print_Area</vt:lpstr>
    </vt:vector>
  </TitlesOfParts>
  <Manager/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Microbiology 2</dc:creator>
  <cp:keywords/>
  <dc:description/>
  <cp:lastModifiedBy>Microbiology 2</cp:lastModifiedBy>
  <dcterms:created xsi:type="dcterms:W3CDTF">2014-04-25T13:22:50Z</dcterms:created>
  <dcterms:modified xsi:type="dcterms:W3CDTF">2014-09-26T13:15:54Z</dcterms:modified>
  <cp:category/>
</cp:coreProperties>
</file>