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1"/>
  </bookViews>
  <sheets>
    <sheet name="SST" sheetId="1" r:id="rId1"/>
    <sheet name="Uniformity" sheetId="2" r:id="rId2"/>
  </sheets>
  <calcPr calcId="145621"/>
</workbook>
</file>

<file path=xl/calcChain.xml><?xml version="1.0" encoding="utf-8"?>
<calcChain xmlns="http://schemas.openxmlformats.org/spreadsheetml/2006/main">
  <c r="C43" i="2" l="1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D43" i="2" l="1"/>
  <c r="D48" i="2" l="1"/>
  <c r="B47" i="2"/>
  <c r="C48" i="2"/>
  <c r="D47" i="2"/>
  <c r="C47" i="2"/>
  <c r="E40" i="2"/>
  <c r="E36" i="2"/>
  <c r="E34" i="2"/>
  <c r="E30" i="2"/>
  <c r="E28" i="2"/>
  <c r="E26" i="2"/>
  <c r="E24" i="2"/>
  <c r="E22" i="2"/>
  <c r="E38" i="2"/>
  <c r="E32" i="2"/>
  <c r="E29" i="2"/>
  <c r="E31" i="2"/>
  <c r="E21" i="2"/>
  <c r="E25" i="2"/>
  <c r="E27" i="2"/>
  <c r="E37" i="2"/>
  <c r="E39" i="2"/>
  <c r="E23" i="2"/>
  <c r="E33" i="2"/>
  <c r="E35" i="2"/>
</calcChain>
</file>

<file path=xl/sharedStrings.xml><?xml version="1.0" encoding="utf-8"?>
<sst xmlns="http://schemas.openxmlformats.org/spreadsheetml/2006/main" count="73" uniqueCount="49">
  <si>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</si>
  <si>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</si>
  <si>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</si>
  <si>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</si>
  <si>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</si>
  <si>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</si>
  <si>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</si>
  <si>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</si>
  <si>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</si>
  <si>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</si>
  <si>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</si>
  <si>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</si>
  <si>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</si>
  <si>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</si>
  <si>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</si>
  <si>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</si>
  <si>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</si>
  <si>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</si>
  <si>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</si>
  <si>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</si>
  <si>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</si>
  <si>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</si>
  <si>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</si>
  <si>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</si>
  <si>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</si>
  <si>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</si>
  <si>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</si>
  <si>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</si>
  <si>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</si>
  <si>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Stpase Injection</t>
  </si>
  <si>
    <t>Laboratory Ref No:</t>
  </si>
  <si>
    <t>NDQD201406494</t>
  </si>
  <si>
    <t>Active Ingredient:</t>
  </si>
  <si>
    <t>Streptokinase injection BP-1500000 iv/vial</t>
  </si>
  <si>
    <t>Label Claim:</t>
  </si>
  <si>
    <t>Each vials contains Streptokinase injection BP-1500000 iv/vials</t>
  </si>
  <si>
    <t>Date Analysis Started:</t>
  </si>
  <si>
    <t>2014-07-28 07:33:18</t>
  </si>
  <si>
    <t>Date Analysis Completed:</t>
  </si>
  <si>
    <t>2015-09-25 10:50:17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</si>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</sst>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</numFmts>
  <fonts count="1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0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19" t="s">
        <v>0</v>
      </c>
      <c r="B15" s="119"/>
      <c r="C15" s="119"/>
      <c r="D15" s="119"/>
      <c r="E15" s="11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/>
      <c r="C18" s="10"/>
      <c r="D18" s="10"/>
      <c r="E18" s="10"/>
    </row>
    <row r="19" spans="1:6" ht="16.5" customHeight="1" x14ac:dyDescent="0.3">
      <c r="A19" s="11" t="s">
        <v>5</v>
      </c>
      <c r="B19" s="12"/>
      <c r="C19" s="10"/>
      <c r="D19" s="10"/>
      <c r="E19" s="10"/>
    </row>
    <row r="20" spans="1:6" ht="16.5" customHeight="1" x14ac:dyDescent="0.3">
      <c r="A20" s="7" t="s">
        <v>6</v>
      </c>
      <c r="B20" s="12"/>
      <c r="C20" s="10"/>
      <c r="D20" s="10"/>
      <c r="E20" s="10"/>
    </row>
    <row r="21" spans="1:6" ht="16.5" customHeight="1" x14ac:dyDescent="0.3">
      <c r="A21" s="7" t="s">
        <v>7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13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14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13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20" t="s">
        <v>21</v>
      </c>
      <c r="C59" s="120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/>
      <c r="C60" s="48"/>
      <c r="E60" s="48"/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topLeftCell="A7" workbookViewId="0">
      <selection activeCell="I22" sqref="I22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123" t="s">
        <v>26</v>
      </c>
      <c r="B8" s="123"/>
      <c r="C8" s="123"/>
      <c r="D8" s="123"/>
      <c r="E8" s="123"/>
      <c r="F8" s="123"/>
      <c r="G8" s="123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124" t="s">
        <v>27</v>
      </c>
      <c r="B10" s="124"/>
      <c r="C10" s="124"/>
      <c r="D10" s="124"/>
      <c r="E10" s="124"/>
      <c r="F10" s="124"/>
      <c r="G10" s="124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121" t="s">
        <v>28</v>
      </c>
      <c r="B11" s="121"/>
      <c r="C11" s="73" t="s">
        <v>29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121" t="s">
        <v>30</v>
      </c>
      <c r="B12" s="121"/>
      <c r="C12" s="73" t="s">
        <v>31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121" t="s">
        <v>32</v>
      </c>
      <c r="B13" s="121"/>
      <c r="C13" s="73" t="s">
        <v>33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121" t="s">
        <v>34</v>
      </c>
      <c r="B14" s="121"/>
      <c r="C14" s="122" t="s">
        <v>35</v>
      </c>
      <c r="D14" s="122"/>
      <c r="E14" s="122"/>
      <c r="F14" s="122"/>
      <c r="G14" s="122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121" t="s">
        <v>36</v>
      </c>
      <c r="B15" s="121"/>
      <c r="C15" s="74" t="s">
        <v>37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121" t="s">
        <v>38</v>
      </c>
      <c r="B16" s="121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125" t="s">
        <v>1</v>
      </c>
      <c r="B18" s="125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13196.94</v>
      </c>
      <c r="C21" s="83">
        <v>12902.04</v>
      </c>
      <c r="D21" s="84">
        <f t="shared" ref="D21:D40" si="0">B21-C21</f>
        <v>294.89999999999964</v>
      </c>
      <c r="E21" s="85">
        <f t="shared" ref="E21:E40" si="1">(D21-$D$43)/$D$43</f>
        <v>-7.8774329964030523E-3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13304.16</v>
      </c>
      <c r="C22" s="88">
        <v>13006.94</v>
      </c>
      <c r="D22" s="89">
        <f t="shared" si="0"/>
        <v>297.21999999999935</v>
      </c>
      <c r="E22" s="85">
        <f t="shared" si="1"/>
        <v>-7.2331757175994818E-5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13316.28</v>
      </c>
      <c r="C23" s="88">
        <v>13013.68</v>
      </c>
      <c r="D23" s="89">
        <f t="shared" si="0"/>
        <v>302.60000000000036</v>
      </c>
      <c r="E23" s="85">
        <f t="shared" si="1"/>
        <v>1.8027428875175205E-2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13200.93</v>
      </c>
      <c r="C24" s="88">
        <v>12892.03</v>
      </c>
      <c r="D24" s="89">
        <f t="shared" si="0"/>
        <v>308.89999999999964</v>
      </c>
      <c r="E24" s="85">
        <f t="shared" si="1"/>
        <v>3.9222315861007509E-2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13326.3</v>
      </c>
      <c r="C25" s="88">
        <v>13030.72</v>
      </c>
      <c r="D25" s="89">
        <f t="shared" si="0"/>
        <v>295.57999999999993</v>
      </c>
      <c r="E25" s="85">
        <f t="shared" si="1"/>
        <v>-5.5897309090421309E-3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13232.65</v>
      </c>
      <c r="C26" s="88">
        <v>12927.57</v>
      </c>
      <c r="D26" s="89">
        <f t="shared" si="0"/>
        <v>305.07999999999993</v>
      </c>
      <c r="E26" s="85">
        <f t="shared" si="1"/>
        <v>2.6370812958486464E-2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13230.95</v>
      </c>
      <c r="C27" s="88">
        <v>12941.37</v>
      </c>
      <c r="D27" s="89">
        <f t="shared" si="0"/>
        <v>289.57999999999993</v>
      </c>
      <c r="E27" s="85">
        <f t="shared" si="1"/>
        <v>-2.5775337562218087E-2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13070.34</v>
      </c>
      <c r="C28" s="88">
        <v>12777.81</v>
      </c>
      <c r="D28" s="89">
        <f t="shared" si="0"/>
        <v>292.53000000000065</v>
      </c>
      <c r="E28" s="85">
        <f t="shared" si="1"/>
        <v>-1.5850747624404127E-2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12849.64</v>
      </c>
      <c r="C29" s="88">
        <v>12557.21</v>
      </c>
      <c r="D29" s="89">
        <f t="shared" si="0"/>
        <v>292.43000000000029</v>
      </c>
      <c r="E29" s="85">
        <f t="shared" si="1"/>
        <v>-1.6187174401958285E-2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13220.85</v>
      </c>
      <c r="C30" s="88">
        <v>12926.27</v>
      </c>
      <c r="D30" s="89">
        <f t="shared" si="0"/>
        <v>294.57999999999993</v>
      </c>
      <c r="E30" s="85">
        <f t="shared" si="1"/>
        <v>-8.9539986845714563E-3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13154.08</v>
      </c>
      <c r="C31" s="88">
        <v>12855.89</v>
      </c>
      <c r="D31" s="89">
        <f t="shared" si="0"/>
        <v>298.19000000000051</v>
      </c>
      <c r="E31" s="85">
        <f t="shared" si="1"/>
        <v>3.1910079850913679E-3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13267.5</v>
      </c>
      <c r="C32" s="88">
        <v>12977.86</v>
      </c>
      <c r="D32" s="89">
        <f t="shared" si="0"/>
        <v>289.63999999999942</v>
      </c>
      <c r="E32" s="85">
        <f t="shared" si="1"/>
        <v>-2.5573481495688038E-2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13188.79</v>
      </c>
      <c r="C33" s="88">
        <v>12894.64</v>
      </c>
      <c r="D33" s="89">
        <f t="shared" si="0"/>
        <v>294.15000000000146</v>
      </c>
      <c r="E33" s="85">
        <f t="shared" si="1"/>
        <v>-1.0400633828043926E-2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13313.21</v>
      </c>
      <c r="C34" s="88">
        <v>13018.27</v>
      </c>
      <c r="D34" s="89">
        <f t="shared" si="0"/>
        <v>294.93999999999869</v>
      </c>
      <c r="E34" s="85">
        <f t="shared" si="1"/>
        <v>-7.7428622853850607E-3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13124.75</v>
      </c>
      <c r="C35" s="88">
        <v>12832.49</v>
      </c>
      <c r="D35" s="89">
        <f t="shared" si="0"/>
        <v>292.26000000000022</v>
      </c>
      <c r="E35" s="85">
        <f t="shared" si="1"/>
        <v>-1.6759099923798513E-2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12993.54</v>
      </c>
      <c r="C36" s="88">
        <v>12694.42</v>
      </c>
      <c r="D36" s="89">
        <f t="shared" si="0"/>
        <v>299.1200000000008</v>
      </c>
      <c r="E36" s="85">
        <f t="shared" si="1"/>
        <v>6.3197770163346198E-3</v>
      </c>
      <c r="G36" s="66"/>
      <c r="H36" s="66"/>
    </row>
    <row r="37" spans="1:15" ht="15" x14ac:dyDescent="0.3">
      <c r="A37" s="86">
        <v>17</v>
      </c>
      <c r="B37" s="90">
        <v>13151.34</v>
      </c>
      <c r="C37" s="88">
        <v>12845.7</v>
      </c>
      <c r="D37" s="89">
        <f t="shared" si="0"/>
        <v>305.63999999999942</v>
      </c>
      <c r="E37" s="85">
        <f t="shared" si="1"/>
        <v>2.8254802912781173E-2</v>
      </c>
    </row>
    <row r="38" spans="1:15" ht="15" x14ac:dyDescent="0.3">
      <c r="A38" s="86">
        <v>18</v>
      </c>
      <c r="B38" s="90">
        <v>13163.36</v>
      </c>
      <c r="C38" s="88">
        <v>12864.33</v>
      </c>
      <c r="D38" s="89">
        <f t="shared" si="0"/>
        <v>299.03000000000065</v>
      </c>
      <c r="E38" s="85">
        <f t="shared" si="1"/>
        <v>6.0169929165364913E-3</v>
      </c>
    </row>
    <row r="39" spans="1:15" ht="15" x14ac:dyDescent="0.3">
      <c r="A39" s="86">
        <v>19</v>
      </c>
      <c r="B39" s="90">
        <v>13107.39</v>
      </c>
      <c r="C39" s="88">
        <v>12812.69</v>
      </c>
      <c r="D39" s="89">
        <f t="shared" si="0"/>
        <v>294.69999999999891</v>
      </c>
      <c r="E39" s="85">
        <f t="shared" si="1"/>
        <v>-8.550286551511365E-3</v>
      </c>
    </row>
    <row r="40" spans="1:15" ht="14.25" customHeight="1" x14ac:dyDescent="0.3">
      <c r="A40" s="91">
        <v>20</v>
      </c>
      <c r="B40" s="92">
        <v>12988.9</v>
      </c>
      <c r="C40" s="93">
        <v>12685.14</v>
      </c>
      <c r="D40" s="94">
        <f t="shared" si="0"/>
        <v>303.76000000000022</v>
      </c>
      <c r="E40" s="95">
        <f t="shared" si="1"/>
        <v>2.1929979494788733E-2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263401.90000000002</v>
      </c>
      <c r="C42" s="98">
        <f>SUM(C21:C40)</f>
        <v>257457.07</v>
      </c>
      <c r="D42" s="99">
        <f>SUM(D21:D40)</f>
        <v>5944.83</v>
      </c>
    </row>
    <row r="43" spans="1:15" ht="15.75" customHeight="1" x14ac:dyDescent="0.3">
      <c r="A43" s="100" t="s">
        <v>47</v>
      </c>
      <c r="B43" s="101">
        <f>AVERAGE(B21:B40)</f>
        <v>13170.095000000001</v>
      </c>
      <c r="C43" s="102">
        <f>AVERAGE(C21:C40)</f>
        <v>12872.853500000001</v>
      </c>
      <c r="D43" s="103">
        <f>AVERAGE(D21:D40)</f>
        <v>297.24149999999997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126">
        <f>D43</f>
        <v>297.24149999999997</v>
      </c>
      <c r="C47" s="107">
        <f>-(IF(D43&gt;300, 7.5%, 10%))</f>
        <v>-0.1</v>
      </c>
      <c r="D47" s="108">
        <f>IF(D43&lt;300, D43*0.9, D43*0.925)</f>
        <v>267.51734999999996</v>
      </c>
    </row>
    <row r="48" spans="1:15" ht="15.75" customHeight="1" x14ac:dyDescent="0.3">
      <c r="B48" s="127"/>
      <c r="C48" s="109">
        <f>+(IF(D43&gt;300, 7.5%, 10%))</f>
        <v>0.1</v>
      </c>
      <c r="D48" s="108">
        <f>IF(D43&lt;300, D43*1.1, D43*1.075)</f>
        <v>326.96564999999998</v>
      </c>
    </row>
    <row r="49" spans="1:7" ht="14.25" customHeight="1" x14ac:dyDescent="0.3">
      <c r="A49" s="110"/>
      <c r="D49" s="111"/>
    </row>
    <row r="50" spans="1:7" ht="15" customHeight="1" x14ac:dyDescent="0.3">
      <c r="B50" s="120" t="s">
        <v>21</v>
      </c>
      <c r="C50" s="120"/>
      <c r="D50" s="73"/>
      <c r="E50" s="112" t="s">
        <v>22</v>
      </c>
      <c r="F50" s="113"/>
      <c r="G50" s="112" t="s">
        <v>23</v>
      </c>
    </row>
    <row r="51" spans="1:7" ht="15" customHeight="1" x14ac:dyDescent="0.3">
      <c r="A51" s="114" t="s">
        <v>24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25</v>
      </c>
      <c r="B52" s="117"/>
      <c r="C52" s="117"/>
      <c r="D52" s="73"/>
      <c r="E52" s="117"/>
      <c r="F52" s="67"/>
      <c r="G52" s="118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19" priority="1" operator="notBetween">
      <formula>IF(+$D$43&lt;300, -10.5%, -7.5%)</formula>
      <formula>IF(+$D$43&lt;300, 10.5%, 7.5%)</formula>
    </cfRule>
  </conditionalFormatting>
  <conditionalFormatting sqref="E22">
    <cfRule type="cellIs" dxfId="18" priority="2" operator="notBetween">
      <formula>IF(+$D$43&lt;300, -10.5%, -7.5%)</formula>
      <formula>IF(+$D$43&lt;300, 10.5%, 7.5%)</formula>
    </cfRule>
  </conditionalFormatting>
  <conditionalFormatting sqref="E23">
    <cfRule type="cellIs" dxfId="17" priority="3" operator="notBetween">
      <formula>IF(+$D$43&lt;300, -10.5%, -7.5%)</formula>
      <formula>IF(+$D$43&lt;300, 10.5%, 7.5%)</formula>
    </cfRule>
  </conditionalFormatting>
  <conditionalFormatting sqref="E24">
    <cfRule type="cellIs" dxfId="16" priority="4" operator="notBetween">
      <formula>IF(+$D$43&lt;300, -10.5%, -7.5%)</formula>
      <formula>IF(+$D$43&lt;300, 10.5%, 7.5%)</formula>
    </cfRule>
  </conditionalFormatting>
  <conditionalFormatting sqref="E25">
    <cfRule type="cellIs" dxfId="15" priority="5" operator="notBetween">
      <formula>IF(+$D$43&lt;300, -10.5%, -7.5%)</formula>
      <formula>IF(+$D$43&lt;300, 10.5%, 7.5%)</formula>
    </cfRule>
  </conditionalFormatting>
  <conditionalFormatting sqref="E26">
    <cfRule type="cellIs" dxfId="14" priority="6" operator="notBetween">
      <formula>IF(+$D$43&lt;300, -10.5%, -7.5%)</formula>
      <formula>IF(+$D$43&lt;300, 10.5%, 7.5%)</formula>
    </cfRule>
  </conditionalFormatting>
  <conditionalFormatting sqref="E27">
    <cfRule type="cellIs" dxfId="13" priority="7" operator="notBetween">
      <formula>IF(+$D$43&lt;300, -10.5%, -7.5%)</formula>
      <formula>IF(+$D$43&lt;300, 10.5%, 7.5%)</formula>
    </cfRule>
  </conditionalFormatting>
  <conditionalFormatting sqref="E28">
    <cfRule type="cellIs" dxfId="12" priority="8" operator="notBetween">
      <formula>IF(+$D$43&lt;300, -10.5%, -7.5%)</formula>
      <formula>IF(+$D$43&lt;300, 10.5%, 7.5%)</formula>
    </cfRule>
  </conditionalFormatting>
  <conditionalFormatting sqref="E29">
    <cfRule type="cellIs" dxfId="11" priority="9" operator="notBetween">
      <formula>IF(+$D$43&lt;300, -10.5%, -7.5%)</formula>
      <formula>IF(+$D$43&lt;300, 10.5%, 7.5%)</formula>
    </cfRule>
  </conditionalFormatting>
  <conditionalFormatting sqref="E30">
    <cfRule type="cellIs" dxfId="10" priority="10" operator="notBetween">
      <formula>IF(+$D$43&lt;300, -10.5%, -7.5%)</formula>
      <formula>IF(+$D$43&lt;300, 10.5%, 7.5%)</formula>
    </cfRule>
  </conditionalFormatting>
  <conditionalFormatting sqref="E31">
    <cfRule type="cellIs" dxfId="9" priority="11" operator="notBetween">
      <formula>IF(+$D$43&lt;300, -10.5%, -7.5%)</formula>
      <formula>IF(+$D$43&lt;300, 10.5%, 7.5%)</formula>
    </cfRule>
  </conditionalFormatting>
  <conditionalFormatting sqref="E32">
    <cfRule type="cellIs" dxfId="8" priority="12" operator="notBetween">
      <formula>IF(+$D$43&lt;300, -10.5%, -7.5%)</formula>
      <formula>IF(+$D$43&lt;300, 10.5%, 7.5%)</formula>
    </cfRule>
  </conditionalFormatting>
  <conditionalFormatting sqref="E33">
    <cfRule type="cellIs" dxfId="7" priority="13" operator="notBetween">
      <formula>IF(+$D$43&lt;300, -10.5%, -7.5%)</formula>
      <formula>IF(+$D$43&lt;300, 10.5%, 7.5%)</formula>
    </cfRule>
  </conditionalFormatting>
  <conditionalFormatting sqref="E34">
    <cfRule type="cellIs" dxfId="6" priority="14" operator="notBetween">
      <formula>IF(+$D$43&lt;300, -10.5%, -7.5%)</formula>
      <formula>IF(+$D$43&lt;300, 10.5%, 7.5%)</formula>
    </cfRule>
  </conditionalFormatting>
  <conditionalFormatting sqref="E35">
    <cfRule type="cellIs" dxfId="5" priority="15" operator="notBetween">
      <formula>IF(+$D$43&lt;300, -10.5%, -7.5%)</formula>
      <formula>IF(+$D$43&lt;300, 10.5%, 7.5%)</formula>
    </cfRule>
  </conditionalFormatting>
  <conditionalFormatting sqref="E36">
    <cfRule type="cellIs" dxfId="4" priority="16" operator="notBetween">
      <formula>IF(+$D$43&lt;300, -10.5%, -7.5%)</formula>
      <formula>IF(+$D$43&lt;300, 10.5%, 7.5%)</formula>
    </cfRule>
  </conditionalFormatting>
  <conditionalFormatting sqref="E37">
    <cfRule type="cellIs" dxfId="3" priority="17" operator="notBetween">
      <formula>IF(+$D$43&lt;300, -10.5%, -7.5%)</formula>
      <formula>IF(+$D$43&lt;300, 10.5%, 7.5%)</formula>
    </cfRule>
  </conditionalFormatting>
  <conditionalFormatting sqref="E38">
    <cfRule type="cellIs" dxfId="2" priority="18" operator="notBetween">
      <formula>IF(+$D$43&lt;300, -10.5%, -7.5%)</formula>
      <formula>IF(+$D$43&lt;300, 10.5%, 7.5%)</formula>
    </cfRule>
  </conditionalFormatting>
  <conditionalFormatting sqref="E39">
    <cfRule type="cellIs" dxfId="1" priority="19" operator="notBetween">
      <formula>IF(+$D$43&lt;300, -10.5%, -7.5%)</formula>
      <formula>IF(+$D$43&lt;300, 10.5%, 7.5%)</formula>
    </cfRule>
  </conditionalFormatting>
  <conditionalFormatting sqref="E40">
    <cfRule type="cellIs" dxfId="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Uniformity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2015-10-05T08:22:11Z</dcterms:modified>
</cp:coreProperties>
</file>