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Worksheet" sheetId="1" r:id="rId1"/>
    <sheet name="Azelastine Hydrochloride" sheetId="2" r:id="rId2"/>
    <sheet name="Mometasone Furoate" sheetId="4" r:id="rId3"/>
    <sheet name="SST" sheetId="6" r:id="rId4"/>
  </sheet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63" i="4" l="1"/>
  <c r="H59" i="4"/>
  <c r="H59" i="2" l="1"/>
  <c r="G38" i="2"/>
  <c r="E38" i="2"/>
  <c r="C75" i="4"/>
  <c r="H70" i="4"/>
  <c r="G70" i="4"/>
  <c r="B67" i="4"/>
  <c r="B68" i="4" s="1"/>
  <c r="H66" i="4"/>
  <c r="G66" i="4"/>
  <c r="H62" i="4"/>
  <c r="G62" i="4"/>
  <c r="E56" i="4"/>
  <c r="B55" i="4"/>
  <c r="B45" i="4"/>
  <c r="D48" i="4" s="1"/>
  <c r="D49" i="4" s="1"/>
  <c r="F42" i="4"/>
  <c r="D42" i="4"/>
  <c r="G41" i="4"/>
  <c r="E41" i="4"/>
  <c r="B34" i="4"/>
  <c r="D44" i="4" s="1"/>
  <c r="D45" i="4" s="1"/>
  <c r="E40" i="4" s="1"/>
  <c r="B30" i="4"/>
  <c r="C75" i="2"/>
  <c r="H70" i="2"/>
  <c r="G70" i="2"/>
  <c r="B67" i="2"/>
  <c r="G68" i="2" s="1"/>
  <c r="H68" i="2" s="1"/>
  <c r="H66" i="2"/>
  <c r="G66" i="2"/>
  <c r="G64" i="2"/>
  <c r="H64" i="2" s="1"/>
  <c r="H62" i="2"/>
  <c r="G62" i="2"/>
  <c r="G61" i="2"/>
  <c r="H61" i="2" s="1"/>
  <c r="E56" i="2"/>
  <c r="B55" i="2"/>
  <c r="B45" i="2"/>
  <c r="D48" i="2" s="1"/>
  <c r="D49" i="2" s="1"/>
  <c r="F44" i="2"/>
  <c r="F45" i="2" s="1"/>
  <c r="D44" i="2"/>
  <c r="F42" i="2"/>
  <c r="D42" i="2"/>
  <c r="G41" i="2"/>
  <c r="E41" i="2"/>
  <c r="B34" i="2"/>
  <c r="B30" i="2"/>
  <c r="E38" i="4" l="1"/>
  <c r="E39" i="4"/>
  <c r="D46" i="4"/>
  <c r="G59" i="2"/>
  <c r="H73" i="2" s="1"/>
  <c r="G69" i="2"/>
  <c r="H69" i="2" s="1"/>
  <c r="G60" i="2"/>
  <c r="H60" i="2" s="1"/>
  <c r="H71" i="2" s="1"/>
  <c r="G75" i="2" s="1"/>
  <c r="G63" i="2"/>
  <c r="H63" i="2" s="1"/>
  <c r="G65" i="2"/>
  <c r="H65" i="2" s="1"/>
  <c r="G67" i="2"/>
  <c r="H67" i="2" s="1"/>
  <c r="B68" i="2"/>
  <c r="G40" i="2"/>
  <c r="G39" i="2"/>
  <c r="G42" i="2"/>
  <c r="F46" i="2"/>
  <c r="D45" i="2"/>
  <c r="F44" i="4"/>
  <c r="F45" i="4" s="1"/>
  <c r="G38" i="4" s="1"/>
  <c r="E42" i="4" l="1"/>
  <c r="F46" i="4"/>
  <c r="G40" i="4"/>
  <c r="G39" i="4"/>
  <c r="D46" i="2"/>
  <c r="E39" i="2"/>
  <c r="E40" i="2"/>
  <c r="H72" i="2"/>
  <c r="G42" i="4" l="1"/>
  <c r="D50" i="4"/>
  <c r="D52" i="4"/>
  <c r="E42" i="2"/>
  <c r="D50" i="2"/>
  <c r="D51" i="2" s="1"/>
  <c r="D52" i="2"/>
  <c r="G69" i="4" l="1"/>
  <c r="H69" i="4" s="1"/>
  <c r="G64" i="4"/>
  <c r="H64" i="4" s="1"/>
  <c r="G60" i="4"/>
  <c r="H60" i="4" s="1"/>
  <c r="G68" i="4"/>
  <c r="H68" i="4" s="1"/>
  <c r="G67" i="4"/>
  <c r="H67" i="4" s="1"/>
  <c r="G65" i="4"/>
  <c r="H65" i="4" s="1"/>
  <c r="G61" i="4"/>
  <c r="H61" i="4" s="1"/>
  <c r="D51" i="4"/>
  <c r="G59" i="4"/>
  <c r="G63" i="4"/>
  <c r="H71" i="4" l="1"/>
  <c r="G75" i="4" s="1"/>
  <c r="H73" i="4"/>
  <c r="H72" i="4" l="1"/>
</calcChain>
</file>

<file path=xl/sharedStrings.xml><?xml version="1.0" encoding="utf-8"?>
<sst xmlns="http://schemas.openxmlformats.org/spreadsheetml/2006/main" count="235" uniqueCount="108">
  <si>
    <t>Please enter the required information in the cells highlighted in green</t>
  </si>
  <si>
    <t>Analysis Report</t>
  </si>
  <si>
    <t>Sample Name:</t>
  </si>
  <si>
    <t>Mometasone Furoate 150 Nasal Spray</t>
  </si>
  <si>
    <t>Laboratory Ref No:</t>
  </si>
  <si>
    <t>NDQD201407579</t>
  </si>
  <si>
    <t>Active Ingredient:</t>
  </si>
  <si>
    <t>Mometasone Furoate 150mg</t>
  </si>
  <si>
    <t>Label Claim:</t>
  </si>
  <si>
    <t>Each bottles contains Mometasone Furoate 50mg and Azelastine HCL BP 140mcg</t>
  </si>
  <si>
    <t>Date Analysis Started:</t>
  </si>
  <si>
    <t>2014-08-07 13:51:12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</si>
  <si>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</si>
  <si>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</si>
  <si>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</si>
  <si>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</si>
  <si>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</si>
  <si>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</si>
  <si>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</si>
  <si>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</si>
  <si>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</si>
  <si>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</si>
  <si>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</si>
  <si>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</si>
  <si>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</si>
  <si>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</si>
  <si>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</si>
  <si>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</si>
  <si>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</si>
  <si>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</si>
  <si>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</si>
  <si>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</si>
  <si>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</si>
  <si>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</si>
  <si>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</si>
  <si>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</si>
  <si>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</si>
  <si>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</si>
  <si>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</si>
  <si>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</si>
  <si>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</si>
  <si>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</si>
  <si>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</si>
  <si>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</si>
  <si>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</si>
  <si>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</si>
  <si>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</si>
  <si>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</si>
  <si>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</si>
  <si>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</si>
  <si>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</si>
  <si>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</si>
  <si>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</si>
  <si>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</si>
  <si>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</si>
  <si>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</si>
  <si>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</si>
  <si>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</si>
  <si>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</si>
  <si>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</si>
  <si>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</si>
  <si>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</si>
  <si>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</si>
  <si>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</si>
  <si>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</si>
  <si>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</si>
  <si>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</si>
  <si>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</si>
  <si>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</si>
  <si>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</si>
  <si>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</si>
  <si>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</si>
  <si>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</si>
  <si>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</si>
  <si>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</si>
  <si>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</si>
  <si>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</si>
  <si>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</si>
  <si>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</si>
  <si>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</si>
  <si>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</si>
  <si>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</si>
  <si>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27th April 2015</t>
  </si>
  <si>
    <t>Azelastine Hydrochloride</t>
  </si>
  <si>
    <t>Mometasone Furoate</t>
  </si>
  <si>
    <t>M9-1</t>
  </si>
  <si>
    <t>HPLC System Suitability Report</t>
  </si>
  <si>
    <t>Assay</t>
  </si>
  <si>
    <t>Sample(s)</t>
  </si>
  <si>
    <t>Momate Nasal Spray</t>
  </si>
  <si>
    <t>NDQD201504205</t>
  </si>
  <si>
    <t>Weight (mg):</t>
  </si>
  <si>
    <t>Mometasone Furoate Monohydrate</t>
  </si>
  <si>
    <t>Standard Conc (mg/mL):</t>
  </si>
  <si>
    <t>Each bottles contains Mometasone Furoate Monohydrate eq. to Mometasone Furoate 0.05%w/w</t>
  </si>
  <si>
    <t>2015-04-23 11:32:12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</si>
  <si>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</si>
  <si>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</si>
  <si>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</si>
  <si>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</si>
  <si>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</si>
  <si>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</si>
  <si>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</si>
  <si>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</si>
  <si>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</si>
  <si>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</si>
  <si>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</si>
  <si>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Azelastine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</si>
</sst>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.0%"/>
    <numFmt numFmtId="170" formatCode="0.00\ &quot;mg&quot;"/>
    <numFmt numFmtId="171" formatCode="0.00000"/>
  </numFmts>
  <fonts count="19" x14ac:knownFonts="1">
    <font>
      <sz val="10"/>
      <color rgb="FF000000"/>
      <name val="Arial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2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0" fillId="2" borderId="0"/>
    <xf numFmtId="0" fontId="12" fillId="2" borderId="0"/>
  </cellStyleXfs>
  <cellXfs count="2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7" fontId="1" fillId="2" borderId="9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4" fillId="3" borderId="11" xfId="0" applyFont="1" applyFill="1" applyBorder="1" applyAlignment="1" applyProtection="1">
      <alignment horizontal="center"/>
      <protection locked="0"/>
    </xf>
    <xf numFmtId="167" fontId="1" fillId="2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14" xfId="0" applyNumberFormat="1" applyFont="1" applyFill="1" applyBorder="1" applyAlignment="1">
      <alignment horizontal="center"/>
    </xf>
    <xf numFmtId="167" fontId="3" fillId="4" borderId="15" xfId="0" applyNumberFormat="1" applyFont="1" applyFill="1" applyBorder="1" applyAlignment="1">
      <alignment horizontal="center"/>
    </xf>
    <xf numFmtId="1" fontId="3" fillId="4" borderId="16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4" fillId="3" borderId="18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19" xfId="0" applyFont="1" applyFill="1" applyBorder="1" applyAlignment="1">
      <alignment horizontal="right"/>
    </xf>
    <xf numFmtId="2" fontId="1" fillId="4" borderId="2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1" xfId="0" applyNumberFormat="1" applyFont="1" applyFill="1" applyBorder="1" applyAlignment="1">
      <alignment horizontal="center"/>
    </xf>
    <xf numFmtId="0" fontId="4" fillId="3" borderId="20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22" xfId="0" applyFont="1" applyFill="1" applyBorder="1" applyAlignment="1">
      <alignment horizontal="right"/>
    </xf>
    <xf numFmtId="2" fontId="1" fillId="4" borderId="23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right"/>
    </xf>
    <xf numFmtId="167" fontId="3" fillId="5" borderId="18" xfId="0" applyNumberFormat="1" applyFont="1" applyFill="1" applyBorder="1" applyAlignment="1">
      <alignment horizontal="center"/>
    </xf>
    <xf numFmtId="10" fontId="1" fillId="4" borderId="20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8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5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4" fillId="3" borderId="27" xfId="0" applyFont="1" applyFill="1" applyBorder="1" applyAlignment="1" applyProtection="1">
      <alignment horizontal="center"/>
      <protection locked="0"/>
    </xf>
    <xf numFmtId="2" fontId="1" fillId="2" borderId="27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right"/>
    </xf>
    <xf numFmtId="10" fontId="5" fillId="5" borderId="1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right"/>
    </xf>
    <xf numFmtId="10" fontId="5" fillId="4" borderId="3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1" xfId="0" applyFont="1" applyFill="1" applyBorder="1" applyAlignment="1">
      <alignment horizontal="right"/>
    </xf>
    <xf numFmtId="0" fontId="5" fillId="5" borderId="3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9" fontId="5" fillId="2" borderId="0" xfId="0" applyNumberFormat="1" applyFont="1" applyFill="1" applyAlignment="1">
      <alignment horizontal="center"/>
    </xf>
    <xf numFmtId="0" fontId="8" fillId="2" borderId="32" xfId="0" applyFont="1" applyFill="1" applyBorder="1" applyAlignment="1">
      <alignment horizontal="right" vertical="center" wrapText="1"/>
    </xf>
    <xf numFmtId="0" fontId="1" fillId="2" borderId="32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13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3" xfId="0" applyFont="1" applyFill="1" applyBorder="1" applyProtection="1">
      <protection locked="0"/>
    </xf>
    <xf numFmtId="0" fontId="1" fillId="2" borderId="13" xfId="0" applyFont="1" applyFill="1" applyBorder="1"/>
    <xf numFmtId="0" fontId="3" fillId="2" borderId="3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33" xfId="0" applyFont="1" applyFill="1" applyBorder="1" applyProtection="1">
      <protection locked="0"/>
    </xf>
    <xf numFmtId="0" fontId="1" fillId="2" borderId="33" xfId="0" applyFont="1" applyFill="1" applyBorder="1"/>
    <xf numFmtId="0" fontId="4" fillId="3" borderId="0" xfId="0" applyFont="1" applyFill="1" applyAlignment="1" applyProtection="1">
      <alignment horizontal="right"/>
      <protection locked="0"/>
    </xf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164" fontId="4" fillId="3" borderId="0" xfId="0" applyNumberFormat="1" applyFont="1" applyFill="1" applyAlignment="1" applyProtection="1">
      <alignment horizontal="left"/>
      <protection locked="0"/>
    </xf>
    <xf numFmtId="165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2" fontId="5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7" fontId="1" fillId="2" borderId="6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167" fontId="1" fillId="2" borderId="9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4" fillId="3" borderId="11" xfId="0" applyFont="1" applyFill="1" applyBorder="1" applyAlignment="1" applyProtection="1">
      <alignment horizontal="center"/>
      <protection locked="0"/>
    </xf>
    <xf numFmtId="167" fontId="1" fillId="2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14" xfId="0" applyNumberFormat="1" applyFont="1" applyFill="1" applyBorder="1" applyAlignment="1">
      <alignment horizontal="center"/>
    </xf>
    <xf numFmtId="167" fontId="3" fillId="4" borderId="15" xfId="0" applyNumberFormat="1" applyFont="1" applyFill="1" applyBorder="1" applyAlignment="1">
      <alignment horizontal="center"/>
    </xf>
    <xf numFmtId="1" fontId="3" fillId="4" borderId="16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0" fontId="4" fillId="3" borderId="18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19" xfId="0" applyFont="1" applyFill="1" applyBorder="1" applyAlignment="1">
      <alignment horizontal="right"/>
    </xf>
    <xf numFmtId="2" fontId="1" fillId="4" borderId="2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21" xfId="0" applyNumberFormat="1" applyFont="1" applyFill="1" applyBorder="1" applyAlignment="1">
      <alignment horizontal="center"/>
    </xf>
    <xf numFmtId="0" fontId="4" fillId="3" borderId="20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22" xfId="0" applyFont="1" applyFill="1" applyBorder="1" applyAlignment="1">
      <alignment horizontal="right"/>
    </xf>
    <xf numFmtId="2" fontId="1" fillId="4" borderId="23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right"/>
    </xf>
    <xf numFmtId="167" fontId="3" fillId="5" borderId="18" xfId="0" applyNumberFormat="1" applyFont="1" applyFill="1" applyBorder="1" applyAlignment="1">
      <alignment horizontal="center"/>
    </xf>
    <xf numFmtId="10" fontId="1" fillId="4" borderId="20" xfId="0" applyNumberFormat="1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8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2" fontId="3" fillId="2" borderId="24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5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/>
    </xf>
    <xf numFmtId="0" fontId="4" fillId="3" borderId="27" xfId="0" applyFont="1" applyFill="1" applyBorder="1" applyAlignment="1" applyProtection="1">
      <alignment horizontal="center"/>
      <protection locked="0"/>
    </xf>
    <xf numFmtId="2" fontId="1" fillId="2" borderId="27" xfId="0" applyNumberFormat="1" applyFont="1" applyFill="1" applyBorder="1" applyAlignment="1">
      <alignment horizontal="center"/>
    </xf>
    <xf numFmtId="10" fontId="1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right"/>
    </xf>
    <xf numFmtId="10" fontId="5" fillId="5" borderId="1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right"/>
    </xf>
    <xf numFmtId="10" fontId="5" fillId="4" borderId="3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21" xfId="0" applyFont="1" applyFill="1" applyBorder="1" applyAlignment="1">
      <alignment horizontal="right"/>
    </xf>
    <xf numFmtId="0" fontId="5" fillId="5" borderId="31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9" fontId="5" fillId="2" borderId="0" xfId="0" applyNumberFormat="1" applyFont="1" applyFill="1" applyAlignment="1">
      <alignment horizontal="center"/>
    </xf>
    <xf numFmtId="0" fontId="8" fillId="2" borderId="32" xfId="0" applyFont="1" applyFill="1" applyBorder="1" applyAlignment="1">
      <alignment horizontal="right" vertical="center" wrapText="1"/>
    </xf>
    <xf numFmtId="0" fontId="1" fillId="2" borderId="32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13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3" xfId="0" applyFont="1" applyFill="1" applyBorder="1" applyProtection="1">
      <protection locked="0"/>
    </xf>
    <xf numFmtId="0" fontId="1" fillId="2" borderId="13" xfId="0" applyFont="1" applyFill="1" applyBorder="1"/>
    <xf numFmtId="0" fontId="3" fillId="2" borderId="33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33" xfId="0" applyFont="1" applyFill="1" applyBorder="1" applyProtection="1">
      <protection locked="0"/>
    </xf>
    <xf numFmtId="0" fontId="1" fillId="2" borderId="33" xfId="0" applyFont="1" applyFill="1" applyBorder="1"/>
    <xf numFmtId="0" fontId="4" fillId="3" borderId="0" xfId="0" applyFont="1" applyFill="1" applyAlignment="1" applyProtection="1">
      <alignment horizontal="right"/>
      <protection locked="0"/>
    </xf>
    <xf numFmtId="0" fontId="11" fillId="6" borderId="40" xfId="1" applyFont="1" applyFill="1" applyBorder="1" applyAlignment="1" applyProtection="1">
      <alignment horizontal="center"/>
      <protection locked="0"/>
    </xf>
    <xf numFmtId="0" fontId="11" fillId="6" borderId="41" xfId="1" applyFont="1" applyFill="1" applyBorder="1" applyAlignment="1" applyProtection="1">
      <alignment horizontal="center"/>
      <protection locked="0"/>
    </xf>
    <xf numFmtId="0" fontId="11" fillId="6" borderId="42" xfId="1" applyFont="1" applyFill="1" applyBorder="1" applyAlignment="1" applyProtection="1">
      <alignment horizontal="center"/>
      <protection locked="0"/>
    </xf>
    <xf numFmtId="0" fontId="11" fillId="6" borderId="0" xfId="1" applyFont="1" applyFill="1" applyBorder="1" applyAlignment="1" applyProtection="1">
      <alignment horizontal="center"/>
      <protection locked="0"/>
    </xf>
    <xf numFmtId="170" fontId="5" fillId="3" borderId="0" xfId="0" applyNumberFormat="1" applyFont="1" applyFill="1" applyAlignment="1" applyProtection="1">
      <alignment horizontal="center"/>
      <protection locked="0"/>
    </xf>
    <xf numFmtId="0" fontId="11" fillId="6" borderId="43" xfId="1" applyFont="1" applyFill="1" applyBorder="1" applyAlignment="1" applyProtection="1">
      <alignment horizontal="center"/>
      <protection locked="0"/>
    </xf>
    <xf numFmtId="0" fontId="11" fillId="6" borderId="44" xfId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8" fillId="2" borderId="35" xfId="0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2" fontId="4" fillId="3" borderId="27" xfId="0" applyNumberFormat="1" applyFont="1" applyFill="1" applyBorder="1" applyAlignment="1" applyProtection="1">
      <alignment horizontal="center" vertical="center"/>
      <protection locked="0"/>
    </xf>
    <xf numFmtId="2" fontId="4" fillId="3" borderId="24" xfId="0" applyNumberFormat="1" applyFont="1" applyFill="1" applyBorder="1" applyAlignment="1" applyProtection="1">
      <alignment horizontal="center" vertical="center"/>
      <protection locked="0"/>
    </xf>
    <xf numFmtId="2" fontId="4" fillId="3" borderId="25" xfId="0" applyNumberFormat="1" applyFont="1" applyFill="1" applyBorder="1" applyAlignment="1" applyProtection="1">
      <alignment horizontal="center" vertical="center"/>
      <protection locked="0"/>
    </xf>
    <xf numFmtId="2" fontId="4" fillId="3" borderId="26" xfId="0" applyNumberFormat="1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>
      <alignment horizontal="center" vertical="center"/>
    </xf>
    <xf numFmtId="0" fontId="13" fillId="2" borderId="0" xfId="2" applyFont="1" applyFill="1"/>
    <xf numFmtId="0" fontId="14" fillId="2" borderId="0" xfId="2" applyFont="1" applyFill="1"/>
    <xf numFmtId="0" fontId="14" fillId="2" borderId="0" xfId="2" applyFont="1" applyFill="1" applyAlignment="1">
      <alignment horizontal="right"/>
    </xf>
    <xf numFmtId="0" fontId="2" fillId="2" borderId="0" xfId="2" applyFont="1" applyFill="1" applyAlignment="1">
      <alignment horizontal="center"/>
    </xf>
    <xf numFmtId="0" fontId="15" fillId="2" borderId="0" xfId="2" applyFont="1" applyFill="1"/>
    <xf numFmtId="0" fontId="15" fillId="2" borderId="0" xfId="2" applyFont="1" applyFill="1" applyAlignment="1">
      <alignment horizontal="left"/>
    </xf>
    <xf numFmtId="0" fontId="16" fillId="2" borderId="0" xfId="2" applyFont="1" applyFill="1" applyAlignment="1">
      <alignment horizontal="left"/>
    </xf>
    <xf numFmtId="0" fontId="16" fillId="2" borderId="0" xfId="2" applyFont="1" applyFill="1" applyAlignment="1">
      <alignment horizontal="center"/>
    </xf>
    <xf numFmtId="0" fontId="17" fillId="2" borderId="0" xfId="2" applyFont="1" applyFill="1"/>
    <xf numFmtId="0" fontId="16" fillId="2" borderId="0" xfId="2" applyFont="1" applyFill="1"/>
    <xf numFmtId="2" fontId="16" fillId="2" borderId="0" xfId="2" applyNumberFormat="1" applyFont="1" applyFill="1" applyAlignment="1">
      <alignment horizontal="center"/>
    </xf>
    <xf numFmtId="171" fontId="16" fillId="2" borderId="0" xfId="2" applyNumberFormat="1" applyFont="1" applyFill="1" applyAlignment="1">
      <alignment horizontal="center"/>
    </xf>
    <xf numFmtId="0" fontId="16" fillId="2" borderId="45" xfId="2" applyFont="1" applyFill="1" applyBorder="1" applyAlignment="1">
      <alignment horizontal="center"/>
    </xf>
    <xf numFmtId="0" fontId="16" fillId="2" borderId="46" xfId="2" applyFont="1" applyFill="1" applyBorder="1" applyAlignment="1">
      <alignment horizontal="center"/>
    </xf>
    <xf numFmtId="0" fontId="17" fillId="2" borderId="47" xfId="2" applyFont="1" applyFill="1" applyBorder="1" applyAlignment="1">
      <alignment horizontal="center"/>
    </xf>
    <xf numFmtId="0" fontId="18" fillId="3" borderId="47" xfId="2" applyFont="1" applyFill="1" applyBorder="1" applyAlignment="1" applyProtection="1">
      <alignment horizontal="center"/>
      <protection locked="0"/>
    </xf>
    <xf numFmtId="2" fontId="18" fillId="3" borderId="47" xfId="2" applyNumberFormat="1" applyFont="1" applyFill="1" applyBorder="1" applyAlignment="1" applyProtection="1">
      <alignment horizontal="center"/>
      <protection locked="0"/>
    </xf>
    <xf numFmtId="2" fontId="18" fillId="3" borderId="48" xfId="2" applyNumberFormat="1" applyFont="1" applyFill="1" applyBorder="1" applyAlignment="1" applyProtection="1">
      <alignment horizontal="center"/>
      <protection locked="0"/>
    </xf>
    <xf numFmtId="0" fontId="18" fillId="3" borderId="49" xfId="2" applyFont="1" applyFill="1" applyBorder="1" applyAlignment="1" applyProtection="1">
      <alignment horizontal="center"/>
      <protection locked="0"/>
    </xf>
    <xf numFmtId="2" fontId="18" fillId="3" borderId="49" xfId="2" applyNumberFormat="1" applyFont="1" applyFill="1" applyBorder="1" applyAlignment="1" applyProtection="1">
      <alignment horizontal="center"/>
      <protection locked="0"/>
    </xf>
    <xf numFmtId="0" fontId="17" fillId="2" borderId="48" xfId="2" applyFont="1" applyFill="1" applyBorder="1"/>
    <xf numFmtId="1" fontId="16" fillId="7" borderId="46" xfId="2" applyNumberFormat="1" applyFont="1" applyFill="1" applyBorder="1" applyAlignment="1">
      <alignment horizontal="center"/>
    </xf>
    <xf numFmtId="1" fontId="16" fillId="7" borderId="45" xfId="2" applyNumberFormat="1" applyFont="1" applyFill="1" applyBorder="1" applyAlignment="1">
      <alignment horizontal="center"/>
    </xf>
    <xf numFmtId="2" fontId="16" fillId="7" borderId="45" xfId="2" applyNumberFormat="1" applyFont="1" applyFill="1" applyBorder="1" applyAlignment="1">
      <alignment horizontal="center"/>
    </xf>
    <xf numFmtId="0" fontId="17" fillId="2" borderId="47" xfId="2" applyFont="1" applyFill="1" applyBorder="1"/>
    <xf numFmtId="10" fontId="16" fillId="8" borderId="45" xfId="2" applyNumberFormat="1" applyFont="1" applyFill="1" applyBorder="1" applyAlignment="1">
      <alignment horizontal="center"/>
    </xf>
    <xf numFmtId="169" fontId="16" fillId="2" borderId="0" xfId="2" applyNumberFormat="1" applyFont="1" applyFill="1" applyAlignment="1">
      <alignment horizontal="center"/>
    </xf>
    <xf numFmtId="0" fontId="17" fillId="2" borderId="50" xfId="2" applyFont="1" applyFill="1" applyBorder="1"/>
    <xf numFmtId="0" fontId="17" fillId="2" borderId="49" xfId="2" applyFont="1" applyFill="1" applyBorder="1"/>
    <xf numFmtId="0" fontId="16" fillId="7" borderId="45" xfId="2" applyFont="1" applyFill="1" applyBorder="1" applyAlignment="1">
      <alignment horizontal="center"/>
    </xf>
    <xf numFmtId="0" fontId="16" fillId="2" borderId="13" xfId="2" applyFont="1" applyFill="1" applyBorder="1" applyAlignment="1">
      <alignment horizontal="center"/>
    </xf>
    <xf numFmtId="0" fontId="17" fillId="2" borderId="13" xfId="2" applyFont="1" applyFill="1" applyBorder="1"/>
    <xf numFmtId="0" fontId="17" fillId="2" borderId="51" xfId="2" applyFont="1" applyFill="1" applyBorder="1"/>
    <xf numFmtId="0" fontId="17" fillId="2" borderId="0" xfId="2" applyFont="1" applyFill="1" applyAlignment="1" applyProtection="1">
      <alignment horizontal="left"/>
      <protection locked="0"/>
    </xf>
    <xf numFmtId="0" fontId="17" fillId="2" borderId="0" xfId="2" applyFont="1" applyFill="1" applyProtection="1">
      <protection locked="0"/>
    </xf>
    <xf numFmtId="0" fontId="14" fillId="2" borderId="32" xfId="2" applyFont="1" applyFill="1" applyBorder="1"/>
    <xf numFmtId="0" fontId="14" fillId="2" borderId="0" xfId="2" applyFont="1" applyFill="1" applyAlignment="1">
      <alignment horizontal="center"/>
    </xf>
    <xf numFmtId="10" fontId="14" fillId="2" borderId="32" xfId="2" applyNumberFormat="1" applyFont="1" applyFill="1" applyBorder="1"/>
    <xf numFmtId="0" fontId="12" fillId="2" borderId="0" xfId="2" applyFill="1"/>
    <xf numFmtId="0" fontId="13" fillId="2" borderId="34" xfId="2" applyFont="1" applyFill="1" applyBorder="1" applyAlignment="1">
      <alignment horizontal="center"/>
    </xf>
    <xf numFmtId="0" fontId="13" fillId="2" borderId="34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3" fillId="2" borderId="0" xfId="2" applyFont="1" applyFill="1" applyAlignment="1">
      <alignment horizontal="right"/>
    </xf>
    <xf numFmtId="0" fontId="14" fillId="2" borderId="13" xfId="2" applyFont="1" applyFill="1" applyBorder="1"/>
    <xf numFmtId="0" fontId="13" fillId="2" borderId="33" xfId="2" applyFont="1" applyFill="1" applyBorder="1"/>
    <xf numFmtId="0" fontId="14" fillId="2" borderId="33" xfId="2" applyFont="1" applyFill="1" applyBorder="1"/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B51" zoomScale="78" zoomScaleNormal="78" workbookViewId="0">
      <selection activeCell="D78" sqref="D78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226" t="s">
        <v>0</v>
      </c>
      <c r="B16" s="227"/>
      <c r="C16" s="227"/>
      <c r="D16" s="227"/>
      <c r="E16" s="227"/>
      <c r="F16" s="227"/>
      <c r="G16" s="227"/>
      <c r="H16" s="228"/>
    </row>
    <row r="17" spans="1:8" ht="18.75" customHeight="1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2</v>
      </c>
      <c r="B18" s="229" t="s">
        <v>3</v>
      </c>
      <c r="C18" s="229"/>
      <c r="D18" s="229"/>
      <c r="E18" s="229"/>
      <c r="F18" s="1"/>
      <c r="G18" s="1"/>
      <c r="H18" s="1"/>
    </row>
    <row r="19" spans="1:8" ht="26.25" customHeight="1" x14ac:dyDescent="0.4">
      <c r="A19" s="3" t="s">
        <v>4</v>
      </c>
      <c r="B19" s="5" t="s">
        <v>5</v>
      </c>
      <c r="C19" s="106">
        <v>6</v>
      </c>
      <c r="D19" s="4"/>
      <c r="E19" s="4"/>
      <c r="F19" s="1"/>
      <c r="G19" s="1"/>
      <c r="H19" s="1"/>
    </row>
    <row r="20" spans="1:8" ht="26.25" customHeight="1" x14ac:dyDescent="0.4">
      <c r="A20" s="3" t="s">
        <v>6</v>
      </c>
      <c r="B20" s="5" t="s">
        <v>83</v>
      </c>
      <c r="C20" s="4"/>
      <c r="D20" s="4"/>
      <c r="E20" s="4"/>
      <c r="F20" s="1"/>
      <c r="G20" s="1"/>
      <c r="H20" s="1"/>
    </row>
    <row r="21" spans="1:8" ht="26.25" customHeight="1" x14ac:dyDescent="0.4">
      <c r="A21" s="3" t="s">
        <v>8</v>
      </c>
      <c r="B21" s="230" t="s">
        <v>9</v>
      </c>
      <c r="C21" s="230"/>
      <c r="D21" s="230"/>
      <c r="E21" s="230"/>
      <c r="F21" s="230"/>
      <c r="G21" s="230"/>
      <c r="H21" s="230"/>
    </row>
    <row r="22" spans="1:8" ht="26.25" customHeight="1" x14ac:dyDescent="0.4">
      <c r="A22" s="3" t="s">
        <v>10</v>
      </c>
      <c r="B22" s="6" t="s">
        <v>11</v>
      </c>
      <c r="C22" s="4"/>
      <c r="D22" s="4"/>
      <c r="E22" s="4"/>
      <c r="F22" s="1"/>
      <c r="G22" s="1"/>
      <c r="H22" s="1"/>
    </row>
    <row r="23" spans="1:8" ht="26.25" customHeight="1" x14ac:dyDescent="0.4">
      <c r="A23" s="3" t="s">
        <v>12</v>
      </c>
      <c r="B23" s="7" t="s">
        <v>82</v>
      </c>
      <c r="C23" s="4"/>
      <c r="D23" s="4"/>
      <c r="E23" s="4"/>
      <c r="F23" s="1"/>
      <c r="G23" s="1"/>
      <c r="H23" s="1"/>
    </row>
    <row r="24" spans="1:8" ht="18.75" customHeight="1" x14ac:dyDescent="0.3">
      <c r="A24" s="3"/>
      <c r="B24" s="8"/>
      <c r="C24" s="1"/>
      <c r="D24" s="1"/>
      <c r="E24" s="1"/>
      <c r="F24" s="1"/>
      <c r="G24" s="1"/>
      <c r="H24" s="1"/>
    </row>
    <row r="25" spans="1:8" ht="18.75" customHeight="1" x14ac:dyDescent="0.3">
      <c r="A25" s="9" t="s">
        <v>13</v>
      </c>
      <c r="B25" s="8"/>
      <c r="C25" s="1"/>
      <c r="D25" s="1"/>
      <c r="E25" s="1"/>
      <c r="F25" s="1"/>
      <c r="G25" s="1"/>
      <c r="H25" s="1"/>
    </row>
    <row r="26" spans="1:8" ht="26.25" customHeight="1" x14ac:dyDescent="0.4">
      <c r="A26" s="10" t="s">
        <v>14</v>
      </c>
      <c r="B26" s="229" t="s">
        <v>83</v>
      </c>
      <c r="C26" s="229"/>
      <c r="D26" s="1"/>
      <c r="E26" s="1"/>
      <c r="F26" s="1"/>
      <c r="G26" s="1"/>
      <c r="H26" s="1"/>
    </row>
    <row r="27" spans="1:8" ht="26.25" customHeight="1" x14ac:dyDescent="0.4">
      <c r="A27" s="11" t="s">
        <v>15</v>
      </c>
      <c r="B27" s="230"/>
      <c r="C27" s="230"/>
      <c r="D27" s="1"/>
      <c r="E27" s="1"/>
      <c r="F27" s="1"/>
      <c r="G27" s="1"/>
      <c r="H27" s="1"/>
    </row>
    <row r="28" spans="1:8" ht="27" customHeight="1" x14ac:dyDescent="0.4">
      <c r="A28" s="11" t="s">
        <v>16</v>
      </c>
      <c r="B28" s="12">
        <v>99.7</v>
      </c>
      <c r="C28" s="1"/>
      <c r="D28" s="1"/>
      <c r="E28" s="1"/>
      <c r="F28" s="1"/>
      <c r="G28" s="1"/>
      <c r="H28" s="1"/>
    </row>
    <row r="29" spans="1:8" ht="27" customHeight="1" x14ac:dyDescent="0.4">
      <c r="A29" s="11" t="s">
        <v>17</v>
      </c>
      <c r="B29" s="13"/>
      <c r="C29" s="231" t="s">
        <v>18</v>
      </c>
      <c r="D29" s="232"/>
      <c r="E29" s="232"/>
      <c r="F29" s="232"/>
      <c r="G29" s="233"/>
      <c r="H29" s="14"/>
    </row>
    <row r="30" spans="1:8" ht="19.5" customHeight="1" x14ac:dyDescent="0.3">
      <c r="A30" s="11" t="s">
        <v>19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x14ac:dyDescent="0.4">
      <c r="A31" s="11" t="s">
        <v>20</v>
      </c>
      <c r="B31" s="17">
        <v>1</v>
      </c>
      <c r="C31" s="231" t="s">
        <v>21</v>
      </c>
      <c r="D31" s="232"/>
      <c r="E31" s="232"/>
      <c r="F31" s="232"/>
      <c r="G31" s="233"/>
      <c r="H31" s="18"/>
    </row>
    <row r="32" spans="1:8" ht="27" customHeight="1" x14ac:dyDescent="0.4">
      <c r="A32" s="11" t="s">
        <v>22</v>
      </c>
      <c r="B32" s="17">
        <v>1</v>
      </c>
      <c r="C32" s="231" t="s">
        <v>23</v>
      </c>
      <c r="D32" s="232"/>
      <c r="E32" s="232"/>
      <c r="F32" s="232"/>
      <c r="G32" s="233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24</v>
      </c>
      <c r="B34" s="21">
        <f>B31/B32</f>
        <v>1</v>
      </c>
      <c r="C34" s="1" t="s">
        <v>25</v>
      </c>
      <c r="D34" s="1"/>
      <c r="E34" s="1"/>
      <c r="F34" s="1"/>
      <c r="G34" s="1"/>
      <c r="H34" s="14"/>
    </row>
    <row r="35" spans="1:8" ht="19.5" customHeight="1" x14ac:dyDescent="0.3">
      <c r="A35" s="11"/>
      <c r="B35" s="22"/>
      <c r="C35" s="14"/>
      <c r="D35" s="14"/>
      <c r="E35" s="14"/>
      <c r="F35" s="14"/>
      <c r="G35" s="1"/>
      <c r="H35" s="14"/>
    </row>
    <row r="36" spans="1:8" ht="27" customHeight="1" x14ac:dyDescent="0.4">
      <c r="A36" s="23" t="s">
        <v>26</v>
      </c>
      <c r="B36" s="24">
        <v>100</v>
      </c>
      <c r="C36" s="1"/>
      <c r="D36" s="234" t="s">
        <v>27</v>
      </c>
      <c r="E36" s="235"/>
      <c r="F36" s="236" t="s">
        <v>28</v>
      </c>
      <c r="G36" s="235"/>
      <c r="H36" s="14"/>
    </row>
    <row r="37" spans="1:8" ht="26.25" customHeight="1" x14ac:dyDescent="0.4">
      <c r="A37" s="25" t="s">
        <v>29</v>
      </c>
      <c r="B37" s="26">
        <v>10</v>
      </c>
      <c r="C37" s="27" t="s">
        <v>30</v>
      </c>
      <c r="D37" s="28" t="s">
        <v>31</v>
      </c>
      <c r="E37" s="29" t="s">
        <v>32</v>
      </c>
      <c r="F37" s="30" t="s">
        <v>31</v>
      </c>
      <c r="G37" s="29" t="s">
        <v>32</v>
      </c>
      <c r="H37" s="14"/>
    </row>
    <row r="38" spans="1:8" ht="26.25" customHeight="1" x14ac:dyDescent="0.4">
      <c r="A38" s="25" t="s">
        <v>33</v>
      </c>
      <c r="B38" s="26">
        <v>100</v>
      </c>
      <c r="C38" s="31">
        <v>1</v>
      </c>
      <c r="D38" s="215">
        <v>10766627</v>
      </c>
      <c r="E38" s="32">
        <f>IF(ISBLANK(D38),"-",$D$48/$D$45*D38)</f>
        <v>11104394.932870591</v>
      </c>
      <c r="F38" s="217">
        <v>10911658</v>
      </c>
      <c r="G38" s="32">
        <f>IF(ISBLANK(F38),"-",$D$48/$F$45*F38)</f>
        <v>10897786.674390167</v>
      </c>
      <c r="H38" s="14"/>
    </row>
    <row r="39" spans="1:8" ht="26.25" customHeight="1" x14ac:dyDescent="0.4">
      <c r="A39" s="25" t="s">
        <v>34</v>
      </c>
      <c r="B39" s="26">
        <v>1</v>
      </c>
      <c r="C39" s="33">
        <v>2</v>
      </c>
      <c r="D39" s="216">
        <v>10780773</v>
      </c>
      <c r="E39" s="34">
        <f>IF(ISBLANK(D39),"-",$D$48/$D$45*D39)</f>
        <v>11118984.717649091</v>
      </c>
      <c r="F39" s="218">
        <v>10925151</v>
      </c>
      <c r="G39" s="34">
        <f>IF(ISBLANK(F39),"-",$D$48/$F$45*F39)</f>
        <v>10911262.521561839</v>
      </c>
      <c r="H39" s="14"/>
    </row>
    <row r="40" spans="1:8" ht="26.25" customHeight="1" x14ac:dyDescent="0.4">
      <c r="A40" s="25" t="s">
        <v>35</v>
      </c>
      <c r="B40" s="26">
        <v>1</v>
      </c>
      <c r="C40" s="33">
        <v>3</v>
      </c>
      <c r="D40" s="216">
        <v>10803801</v>
      </c>
      <c r="E40" s="34">
        <f>IF(ISBLANK(D40),"-",$D$48/$D$45*D40)</f>
        <v>11142735.146312974</v>
      </c>
      <c r="F40" s="218">
        <v>10906177</v>
      </c>
      <c r="G40" s="34">
        <f>IF(ISBLANK(F40),"-",$D$48/$F$45*F40)</f>
        <v>10892312.64205133</v>
      </c>
      <c r="H40" s="1"/>
    </row>
    <row r="41" spans="1:8" ht="26.25" customHeight="1" x14ac:dyDescent="0.4">
      <c r="A41" s="25" t="s">
        <v>36</v>
      </c>
      <c r="B41" s="26">
        <v>1</v>
      </c>
      <c r="C41" s="36">
        <v>4</v>
      </c>
      <c r="D41" s="37"/>
      <c r="E41" s="38" t="str">
        <f>IF(ISBLANK(D41),"-",$D$48/$D$45*D41)</f>
        <v>-</v>
      </c>
      <c r="F41" s="39"/>
      <c r="G41" s="38" t="str">
        <f>IF(ISBLANK(F41),"-",$D$48/$F$45*F41)</f>
        <v>-</v>
      </c>
      <c r="H41" s="1"/>
    </row>
    <row r="42" spans="1:8" ht="27" customHeight="1" x14ac:dyDescent="0.4">
      <c r="A42" s="25" t="s">
        <v>37</v>
      </c>
      <c r="B42" s="26">
        <v>1</v>
      </c>
      <c r="C42" s="40" t="s">
        <v>38</v>
      </c>
      <c r="D42" s="41">
        <f>AVERAGE(D38:D41)</f>
        <v>10783733.666666666</v>
      </c>
      <c r="E42" s="42">
        <f>AVERAGE(E38:E41)</f>
        <v>11122038.265610887</v>
      </c>
      <c r="F42" s="43">
        <f>AVERAGE(F38:F41)</f>
        <v>10914328.666666666</v>
      </c>
      <c r="G42" s="42">
        <f>AVERAGE(G38:G41)</f>
        <v>10900453.946001112</v>
      </c>
      <c r="H42" s="1"/>
    </row>
    <row r="43" spans="1:8" ht="26.25" customHeight="1" x14ac:dyDescent="0.4">
      <c r="A43" s="25" t="s">
        <v>39</v>
      </c>
      <c r="B43" s="35">
        <v>1</v>
      </c>
      <c r="C43" s="44" t="s">
        <v>40</v>
      </c>
      <c r="D43" s="45">
        <v>27.23</v>
      </c>
      <c r="E43" s="46"/>
      <c r="F43" s="45">
        <v>28.12</v>
      </c>
      <c r="G43" s="1"/>
      <c r="H43" s="1"/>
    </row>
    <row r="44" spans="1:8" ht="26.25" customHeight="1" x14ac:dyDescent="0.4">
      <c r="A44" s="25" t="s">
        <v>41</v>
      </c>
      <c r="B44" s="35">
        <v>1</v>
      </c>
      <c r="C44" s="47" t="s">
        <v>42</v>
      </c>
      <c r="D44" s="48">
        <f>D43*$B$34</f>
        <v>27.23</v>
      </c>
      <c r="E44" s="49"/>
      <c r="F44" s="48">
        <f>F43*$B$34</f>
        <v>28.12</v>
      </c>
      <c r="G44" s="1"/>
      <c r="H44" s="1"/>
    </row>
    <row r="45" spans="1:8" ht="19.5" customHeight="1" x14ac:dyDescent="0.3">
      <c r="A45" s="25" t="s">
        <v>43</v>
      </c>
      <c r="B45" s="49">
        <f>(B44/B43)*(B42/B41)*(B40/B39)*(B38/B37)*B36</f>
        <v>1000</v>
      </c>
      <c r="C45" s="47" t="s">
        <v>44</v>
      </c>
      <c r="D45" s="50">
        <f>D44*$B$30/100</f>
        <v>27.148310000000002</v>
      </c>
      <c r="E45" s="51"/>
      <c r="F45" s="50">
        <f>F44*$B$30/100</f>
        <v>28.035640000000004</v>
      </c>
      <c r="G45" s="1"/>
      <c r="H45" s="1"/>
    </row>
    <row r="46" spans="1:8" ht="19.5" customHeight="1" x14ac:dyDescent="0.3">
      <c r="A46" s="222" t="s">
        <v>45</v>
      </c>
      <c r="B46" s="223"/>
      <c r="C46" s="47" t="s">
        <v>46</v>
      </c>
      <c r="D46" s="48">
        <f>D45/$B$45</f>
        <v>2.7148310000000002E-2</v>
      </c>
      <c r="E46" s="51"/>
      <c r="F46" s="52">
        <f>F45/$B$45</f>
        <v>2.8035640000000004E-2</v>
      </c>
      <c r="G46" s="1"/>
      <c r="H46" s="1"/>
    </row>
    <row r="47" spans="1:8" ht="27" customHeight="1" x14ac:dyDescent="0.4">
      <c r="A47" s="224"/>
      <c r="B47" s="225"/>
      <c r="C47" s="47" t="s">
        <v>47</v>
      </c>
      <c r="D47" s="53">
        <v>2.8000000000000001E-2</v>
      </c>
      <c r="E47" s="1"/>
      <c r="F47" s="54"/>
      <c r="G47" s="1"/>
      <c r="H47" s="1"/>
    </row>
    <row r="48" spans="1:8" ht="18.75" customHeight="1" x14ac:dyDescent="0.3">
      <c r="A48" s="1"/>
      <c r="B48" s="1"/>
      <c r="C48" s="47" t="s">
        <v>48</v>
      </c>
      <c r="D48" s="50">
        <f>D47*$B$45</f>
        <v>28</v>
      </c>
      <c r="E48" s="1"/>
      <c r="F48" s="54"/>
      <c r="G48" s="1"/>
      <c r="H48" s="1"/>
    </row>
    <row r="49" spans="1:8" ht="19.5" customHeight="1" x14ac:dyDescent="0.3">
      <c r="A49" s="1"/>
      <c r="B49" s="1"/>
      <c r="C49" s="55" t="s">
        <v>49</v>
      </c>
      <c r="D49" s="56">
        <f>D48/B34</f>
        <v>28</v>
      </c>
      <c r="E49" s="1"/>
      <c r="F49" s="57"/>
      <c r="G49" s="1"/>
      <c r="H49" s="1"/>
    </row>
    <row r="50" spans="1:8" ht="18.75" customHeight="1" x14ac:dyDescent="0.3">
      <c r="A50" s="1"/>
      <c r="B50" s="1"/>
      <c r="C50" s="58" t="s">
        <v>50</v>
      </c>
      <c r="D50" s="59">
        <f>AVERAGE(E38:E41,G38:G41)</f>
        <v>11011246.105805999</v>
      </c>
      <c r="E50" s="1"/>
      <c r="F50" s="57"/>
      <c r="G50" s="1"/>
      <c r="H50" s="1"/>
    </row>
    <row r="51" spans="1:8" ht="18.75" customHeight="1" x14ac:dyDescent="0.3">
      <c r="A51" s="1"/>
      <c r="B51" s="1"/>
      <c r="C51" s="47" t="s">
        <v>51</v>
      </c>
      <c r="D51" s="60">
        <f>STDEV(E38:E41,G38:G41)/D50</f>
        <v>1.1092125679159057E-2</v>
      </c>
      <c r="E51" s="1"/>
      <c r="F51" s="57"/>
      <c r="G51" s="1"/>
      <c r="H51" s="1"/>
    </row>
    <row r="52" spans="1:8" ht="19.5" customHeight="1" x14ac:dyDescent="0.3">
      <c r="A52" s="1"/>
      <c r="B52" s="1"/>
      <c r="C52" s="55" t="s">
        <v>52</v>
      </c>
      <c r="D52" s="61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13</v>
      </c>
      <c r="B54" s="62" t="s">
        <v>53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54</v>
      </c>
      <c r="B55" s="63" t="str">
        <f>B21</f>
        <v>Each bottles contains Mometasone Furoate 50mg and Azelastine HCL BP 140mcg</v>
      </c>
      <c r="C55" s="1"/>
      <c r="D55" s="1"/>
      <c r="E55" s="1"/>
      <c r="F55" s="1"/>
      <c r="G55" s="1"/>
      <c r="H55" s="1"/>
    </row>
    <row r="56" spans="1:8" ht="26.25" customHeight="1" x14ac:dyDescent="0.4">
      <c r="A56" s="11" t="s">
        <v>55</v>
      </c>
      <c r="B56" s="64">
        <v>1</v>
      </c>
      <c r="C56" s="65" t="s">
        <v>56</v>
      </c>
      <c r="D56" s="219">
        <v>0.14000000000000001</v>
      </c>
      <c r="E56" s="1" t="str">
        <f>B20</f>
        <v>Azelastine Hydrochloride</v>
      </c>
      <c r="F56" s="1"/>
      <c r="G56" s="1"/>
      <c r="H56" s="65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65"/>
    </row>
    <row r="58" spans="1:8" ht="27" customHeight="1" x14ac:dyDescent="0.4">
      <c r="A58" s="23" t="s">
        <v>57</v>
      </c>
      <c r="B58" s="24">
        <v>50</v>
      </c>
      <c r="C58" s="1"/>
      <c r="D58" s="66" t="s">
        <v>58</v>
      </c>
      <c r="E58" s="67" t="s">
        <v>30</v>
      </c>
      <c r="F58" s="67" t="s">
        <v>31</v>
      </c>
      <c r="G58" s="67" t="s">
        <v>59</v>
      </c>
      <c r="H58" s="27" t="s">
        <v>60</v>
      </c>
    </row>
    <row r="59" spans="1:8" ht="26.25" customHeight="1" x14ac:dyDescent="0.4">
      <c r="A59" s="25" t="s">
        <v>61</v>
      </c>
      <c r="B59" s="26">
        <v>1</v>
      </c>
      <c r="C59" s="241" t="s">
        <v>62</v>
      </c>
      <c r="D59" s="244">
        <v>10</v>
      </c>
      <c r="E59" s="68">
        <v>1</v>
      </c>
      <c r="F59" s="220">
        <v>11279226</v>
      </c>
      <c r="G59" s="69">
        <f t="shared" ref="G59:G70" si="0">IF(ISBLANK(F59),"-",(F59/$D$50*$D$47*$B$67)*($B$56/$D$59))</f>
        <v>0.14340716979955412</v>
      </c>
      <c r="H59" s="70">
        <f>IF(ISBLANK(F59),"-",G59/$D$56)</f>
        <v>1.0243369271396723</v>
      </c>
    </row>
    <row r="60" spans="1:8" ht="26.25" customHeight="1" x14ac:dyDescent="0.4">
      <c r="A60" s="25" t="s">
        <v>63</v>
      </c>
      <c r="B60" s="26">
        <v>1</v>
      </c>
      <c r="C60" s="242"/>
      <c r="D60" s="245"/>
      <c r="E60" s="71">
        <v>2</v>
      </c>
      <c r="F60" s="216">
        <v>11291989</v>
      </c>
      <c r="G60" s="72">
        <f t="shared" si="0"/>
        <v>0.14356944207853425</v>
      </c>
      <c r="H60" s="73">
        <f t="shared" ref="H60:H70" si="1">IF(ISBLANK(F60),"-",G60/$D$56)</f>
        <v>1.0254960148466732</v>
      </c>
    </row>
    <row r="61" spans="1:8" ht="26.25" customHeight="1" x14ac:dyDescent="0.4">
      <c r="A61" s="25" t="s">
        <v>64</v>
      </c>
      <c r="B61" s="26">
        <v>1</v>
      </c>
      <c r="C61" s="242"/>
      <c r="D61" s="245"/>
      <c r="E61" s="71">
        <v>3</v>
      </c>
      <c r="F61" s="216">
        <v>11303602</v>
      </c>
      <c r="G61" s="72">
        <f t="shared" si="0"/>
        <v>0.14371709294242171</v>
      </c>
      <c r="H61" s="73">
        <f t="shared" si="1"/>
        <v>1.0265506638744408</v>
      </c>
    </row>
    <row r="62" spans="1:8" ht="27" customHeight="1" x14ac:dyDescent="0.4">
      <c r="A62" s="25" t="s">
        <v>65</v>
      </c>
      <c r="B62" s="26">
        <v>1</v>
      </c>
      <c r="C62" s="243"/>
      <c r="D62" s="246"/>
      <c r="E62" s="74">
        <v>4</v>
      </c>
      <c r="F62" s="75"/>
      <c r="G62" s="72" t="str">
        <f t="shared" si="0"/>
        <v>-</v>
      </c>
      <c r="H62" s="73" t="str">
        <f t="shared" si="1"/>
        <v>-</v>
      </c>
    </row>
    <row r="63" spans="1:8" ht="26.25" customHeight="1" x14ac:dyDescent="0.4">
      <c r="A63" s="25" t="s">
        <v>66</v>
      </c>
      <c r="B63" s="26">
        <v>1</v>
      </c>
      <c r="C63" s="241" t="s">
        <v>67</v>
      </c>
      <c r="D63" s="247">
        <v>10</v>
      </c>
      <c r="E63" s="68">
        <v>1</v>
      </c>
      <c r="F63" s="220">
        <v>10922721</v>
      </c>
      <c r="G63" s="69">
        <f t="shared" si="0"/>
        <v>0.13887446754947155</v>
      </c>
      <c r="H63" s="70">
        <f t="shared" si="1"/>
        <v>0.99196048249622526</v>
      </c>
    </row>
    <row r="64" spans="1:8" ht="26.25" customHeight="1" x14ac:dyDescent="0.4">
      <c r="A64" s="25" t="s">
        <v>68</v>
      </c>
      <c r="B64" s="26">
        <v>1</v>
      </c>
      <c r="C64" s="242"/>
      <c r="D64" s="248"/>
      <c r="E64" s="71">
        <v>2</v>
      </c>
      <c r="F64" s="216">
        <v>10931491</v>
      </c>
      <c r="G64" s="72">
        <f t="shared" si="0"/>
        <v>0.13898597173239527</v>
      </c>
      <c r="H64" s="73">
        <f t="shared" si="1"/>
        <v>0.99275694094568046</v>
      </c>
    </row>
    <row r="65" spans="1:8" ht="26.25" customHeight="1" x14ac:dyDescent="0.4">
      <c r="A65" s="25" t="s">
        <v>69</v>
      </c>
      <c r="B65" s="26">
        <v>1</v>
      </c>
      <c r="C65" s="242"/>
      <c r="D65" s="248"/>
      <c r="E65" s="71">
        <v>3</v>
      </c>
      <c r="F65" s="216">
        <v>10923586</v>
      </c>
      <c r="G65" s="72">
        <f t="shared" si="0"/>
        <v>0.138885465396476</v>
      </c>
      <c r="H65" s="73">
        <f t="shared" si="1"/>
        <v>0.99203903854625708</v>
      </c>
    </row>
    <row r="66" spans="1:8" ht="27" customHeight="1" x14ac:dyDescent="0.4">
      <c r="A66" s="25" t="s">
        <v>70</v>
      </c>
      <c r="B66" s="26">
        <v>1</v>
      </c>
      <c r="C66" s="243"/>
      <c r="D66" s="249"/>
      <c r="E66" s="74">
        <v>4</v>
      </c>
      <c r="F66" s="221"/>
      <c r="G66" s="76" t="str">
        <f t="shared" si="0"/>
        <v>-</v>
      </c>
      <c r="H66" s="77" t="str">
        <f t="shared" si="1"/>
        <v>-</v>
      </c>
    </row>
    <row r="67" spans="1:8" ht="26.25" customHeight="1" x14ac:dyDescent="0.4">
      <c r="A67" s="25" t="s">
        <v>71</v>
      </c>
      <c r="B67" s="33">
        <f>(B66/B65)*(B64/B63)*(B62/B61)*(B60/B59)*B58</f>
        <v>50</v>
      </c>
      <c r="C67" s="241" t="s">
        <v>72</v>
      </c>
      <c r="D67" s="244">
        <v>10</v>
      </c>
      <c r="E67" s="68">
        <v>1</v>
      </c>
      <c r="F67" s="220">
        <v>10899793</v>
      </c>
      <c r="G67" s="72">
        <f t="shared" si="0"/>
        <v>0.13858295467534665</v>
      </c>
      <c r="H67" s="73">
        <f t="shared" si="1"/>
        <v>0.98987824768104737</v>
      </c>
    </row>
    <row r="68" spans="1:8" ht="27" customHeight="1" x14ac:dyDescent="0.4">
      <c r="A68" s="78" t="s">
        <v>73</v>
      </c>
      <c r="B68" s="79">
        <f>(D47*B67)/D56*B56</f>
        <v>10</v>
      </c>
      <c r="C68" s="242"/>
      <c r="D68" s="245"/>
      <c r="E68" s="71">
        <v>2</v>
      </c>
      <c r="F68" s="216">
        <v>10910650</v>
      </c>
      <c r="G68" s="72">
        <f t="shared" si="0"/>
        <v>0.138720993548095</v>
      </c>
      <c r="H68" s="73">
        <f t="shared" si="1"/>
        <v>0.99086423962924997</v>
      </c>
    </row>
    <row r="69" spans="1:8" ht="26.25" customHeight="1" x14ac:dyDescent="0.4">
      <c r="A69" s="222" t="s">
        <v>45</v>
      </c>
      <c r="B69" s="237"/>
      <c r="C69" s="242"/>
      <c r="D69" s="245"/>
      <c r="E69" s="71">
        <v>3</v>
      </c>
      <c r="F69" s="216">
        <v>10939309</v>
      </c>
      <c r="G69" s="72">
        <f t="shared" si="0"/>
        <v>0.1390853719264771</v>
      </c>
      <c r="H69" s="73">
        <f t="shared" si="1"/>
        <v>0.99346694233197919</v>
      </c>
    </row>
    <row r="70" spans="1:8" ht="27" customHeight="1" x14ac:dyDescent="0.4">
      <c r="A70" s="224"/>
      <c r="B70" s="238"/>
      <c r="C70" s="250"/>
      <c r="D70" s="246"/>
      <c r="E70" s="74">
        <v>4</v>
      </c>
      <c r="F70" s="221"/>
      <c r="G70" s="76" t="str">
        <f t="shared" si="0"/>
        <v>-</v>
      </c>
      <c r="H70" s="77" t="str">
        <f t="shared" si="1"/>
        <v>-</v>
      </c>
    </row>
    <row r="71" spans="1:8" ht="26.25" customHeight="1" x14ac:dyDescent="0.4">
      <c r="A71" s="80"/>
      <c r="B71" s="80"/>
      <c r="C71" s="80"/>
      <c r="D71" s="80"/>
      <c r="E71" s="80"/>
      <c r="F71" s="81"/>
      <c r="G71" s="82" t="s">
        <v>38</v>
      </c>
      <c r="H71" s="83">
        <f>AVERAGE(H59:H70)</f>
        <v>1.0030388330545805</v>
      </c>
    </row>
    <row r="72" spans="1:8" ht="26.25" customHeight="1" x14ac:dyDescent="0.4">
      <c r="A72" s="1"/>
      <c r="B72" s="1"/>
      <c r="C72" s="80"/>
      <c r="D72" s="80"/>
      <c r="E72" s="80"/>
      <c r="F72" s="81"/>
      <c r="G72" s="84" t="s">
        <v>51</v>
      </c>
      <c r="H72" s="85">
        <f>STDEV(H59:H70)/H71</f>
        <v>1.6805773900036045E-2</v>
      </c>
    </row>
    <row r="73" spans="1:8" ht="27" customHeight="1" x14ac:dyDescent="0.4">
      <c r="A73" s="80"/>
      <c r="B73" s="80"/>
      <c r="C73" s="81"/>
      <c r="D73" s="81"/>
      <c r="E73" s="86"/>
      <c r="F73" s="81"/>
      <c r="G73" s="87" t="s">
        <v>52</v>
      </c>
      <c r="H73" s="88">
        <f>COUNT(H59:H70)</f>
        <v>9</v>
      </c>
    </row>
    <row r="74" spans="1:8" ht="18.75" customHeight="1" x14ac:dyDescent="0.3">
      <c r="A74" s="80"/>
      <c r="B74" s="80"/>
      <c r="C74" s="81"/>
      <c r="D74" s="81"/>
      <c r="E74" s="81"/>
      <c r="F74" s="86"/>
      <c r="G74" s="81"/>
      <c r="H74" s="81"/>
    </row>
    <row r="75" spans="1:8" ht="26.25" customHeight="1" x14ac:dyDescent="0.4">
      <c r="A75" s="89" t="s">
        <v>74</v>
      </c>
      <c r="B75" s="90" t="s">
        <v>75</v>
      </c>
      <c r="C75" s="239" t="str">
        <f>B20</f>
        <v>Azelastine Hydrochloride</v>
      </c>
      <c r="D75" s="239"/>
      <c r="E75" s="91" t="s">
        <v>76</v>
      </c>
      <c r="F75" s="91"/>
      <c r="G75" s="92">
        <f>H71</f>
        <v>1.0030388330545805</v>
      </c>
      <c r="H75" s="81"/>
    </row>
    <row r="76" spans="1:8" ht="19.5" customHeight="1" x14ac:dyDescent="0.3">
      <c r="A76" s="93"/>
      <c r="B76" s="94"/>
      <c r="C76" s="94"/>
      <c r="D76" s="94"/>
      <c r="E76" s="94"/>
      <c r="F76" s="94"/>
      <c r="G76" s="94"/>
      <c r="H76" s="94"/>
    </row>
    <row r="77" spans="1:8" ht="18.75" customHeight="1" x14ac:dyDescent="0.3">
      <c r="A77" s="1"/>
      <c r="B77" s="240" t="s">
        <v>77</v>
      </c>
      <c r="C77" s="240"/>
      <c r="D77" s="65"/>
      <c r="E77" s="95" t="s">
        <v>78</v>
      </c>
      <c r="F77" s="96"/>
      <c r="G77" s="240" t="s">
        <v>79</v>
      </c>
      <c r="H77" s="240"/>
    </row>
    <row r="78" spans="1:8" ht="18.75" customHeight="1" x14ac:dyDescent="0.3">
      <c r="A78" s="97" t="s">
        <v>80</v>
      </c>
      <c r="B78" s="98"/>
      <c r="C78" s="98"/>
      <c r="D78" s="99"/>
      <c r="E78" s="100"/>
      <c r="F78" s="1"/>
      <c r="G78" s="101"/>
      <c r="H78" s="101"/>
    </row>
    <row r="79" spans="1:8" ht="18.75" customHeight="1" x14ac:dyDescent="0.3">
      <c r="A79" s="97" t="s">
        <v>81</v>
      </c>
      <c r="B79" s="102"/>
      <c r="C79" s="102"/>
      <c r="D79" s="103"/>
      <c r="E79" s="104"/>
      <c r="F79" s="96"/>
      <c r="G79" s="105"/>
      <c r="H79" s="105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B49" zoomScale="78" zoomScaleNormal="78" workbookViewId="0">
      <selection activeCell="C67" sqref="C67:C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107"/>
      <c r="B1" s="107"/>
      <c r="C1" s="107"/>
      <c r="D1" s="107"/>
      <c r="E1" s="107"/>
      <c r="F1" s="107"/>
      <c r="G1" s="107"/>
      <c r="H1" s="107"/>
    </row>
    <row r="2" spans="1:8" ht="18.75" customHeight="1" x14ac:dyDescent="0.3">
      <c r="A2" s="107"/>
      <c r="B2" s="107"/>
      <c r="C2" s="107"/>
      <c r="D2" s="107"/>
      <c r="E2" s="107"/>
      <c r="F2" s="107"/>
      <c r="G2" s="107"/>
      <c r="H2" s="107"/>
    </row>
    <row r="3" spans="1:8" ht="18.75" customHeight="1" x14ac:dyDescent="0.3">
      <c r="A3" s="107"/>
      <c r="B3" s="107"/>
      <c r="C3" s="107"/>
      <c r="D3" s="107"/>
      <c r="E3" s="107"/>
      <c r="F3" s="107"/>
      <c r="G3" s="107"/>
      <c r="H3" s="107"/>
    </row>
    <row r="4" spans="1:8" ht="18.75" customHeight="1" x14ac:dyDescent="0.3">
      <c r="A4" s="107"/>
      <c r="B4" s="107"/>
      <c r="C4" s="107"/>
      <c r="D4" s="107"/>
      <c r="E4" s="107"/>
      <c r="F4" s="107"/>
      <c r="G4" s="107"/>
      <c r="H4" s="107"/>
    </row>
    <row r="5" spans="1:8" ht="18.75" customHeight="1" x14ac:dyDescent="0.3">
      <c r="A5" s="107"/>
      <c r="B5" s="107"/>
      <c r="C5" s="107"/>
      <c r="D5" s="107"/>
      <c r="E5" s="107"/>
      <c r="F5" s="107"/>
      <c r="G5" s="107"/>
      <c r="H5" s="107"/>
    </row>
    <row r="6" spans="1:8" ht="18.75" customHeight="1" x14ac:dyDescent="0.3">
      <c r="A6" s="107"/>
      <c r="B6" s="107"/>
      <c r="C6" s="107"/>
      <c r="D6" s="107"/>
      <c r="E6" s="107"/>
      <c r="F6" s="107"/>
      <c r="G6" s="107"/>
      <c r="H6" s="107"/>
    </row>
    <row r="7" spans="1:8" ht="18.75" customHeight="1" x14ac:dyDescent="0.3">
      <c r="A7" s="107"/>
      <c r="B7" s="107"/>
      <c r="C7" s="107"/>
      <c r="D7" s="107"/>
      <c r="E7" s="107"/>
      <c r="F7" s="107"/>
      <c r="G7" s="107"/>
      <c r="H7" s="107"/>
    </row>
    <row r="8" spans="1:8" ht="18.75" customHeight="1" x14ac:dyDescent="0.3">
      <c r="A8" s="107"/>
      <c r="B8" s="107"/>
      <c r="C8" s="107"/>
      <c r="D8" s="107"/>
      <c r="E8" s="107"/>
      <c r="F8" s="107"/>
      <c r="G8" s="107"/>
      <c r="H8" s="107"/>
    </row>
    <row r="9" spans="1:8" ht="18.75" customHeight="1" x14ac:dyDescent="0.3">
      <c r="A9" s="107"/>
      <c r="B9" s="107"/>
      <c r="C9" s="107"/>
      <c r="D9" s="107"/>
      <c r="E9" s="107"/>
      <c r="F9" s="107"/>
      <c r="G9" s="107"/>
      <c r="H9" s="107"/>
    </row>
    <row r="10" spans="1:8" ht="18.75" customHeight="1" x14ac:dyDescent="0.3">
      <c r="A10" s="107"/>
      <c r="B10" s="107"/>
      <c r="C10" s="107"/>
      <c r="D10" s="107"/>
      <c r="E10" s="107"/>
      <c r="F10" s="107"/>
      <c r="G10" s="107"/>
      <c r="H10" s="107"/>
    </row>
    <row r="11" spans="1:8" ht="18.75" customHeight="1" x14ac:dyDescent="0.3">
      <c r="A11" s="107"/>
      <c r="B11" s="107"/>
      <c r="C11" s="107"/>
      <c r="D11" s="107"/>
      <c r="E11" s="107"/>
      <c r="F11" s="107"/>
      <c r="G11" s="107"/>
      <c r="H11" s="107"/>
    </row>
    <row r="12" spans="1:8" ht="18.75" customHeight="1" x14ac:dyDescent="0.3">
      <c r="A12" s="107"/>
      <c r="B12" s="107"/>
      <c r="C12" s="107"/>
      <c r="D12" s="107"/>
      <c r="E12" s="107"/>
      <c r="F12" s="107"/>
      <c r="G12" s="107"/>
      <c r="H12" s="107"/>
    </row>
    <row r="13" spans="1:8" ht="18.75" customHeight="1" x14ac:dyDescent="0.3">
      <c r="A13" s="107"/>
      <c r="B13" s="107"/>
      <c r="C13" s="107"/>
      <c r="D13" s="107"/>
      <c r="E13" s="107"/>
      <c r="F13" s="107"/>
      <c r="G13" s="107"/>
      <c r="H13" s="107"/>
    </row>
    <row r="14" spans="1:8" ht="18.75" customHeight="1" x14ac:dyDescent="0.3">
      <c r="A14" s="107"/>
      <c r="B14" s="107"/>
      <c r="C14" s="107"/>
      <c r="D14" s="107"/>
      <c r="E14" s="107"/>
      <c r="F14" s="107"/>
      <c r="G14" s="107"/>
      <c r="H14" s="107"/>
    </row>
    <row r="15" spans="1:8" ht="19.5" customHeight="1" x14ac:dyDescent="0.3">
      <c r="A15" s="107"/>
      <c r="B15" s="107"/>
      <c r="C15" s="107"/>
      <c r="D15" s="107"/>
      <c r="E15" s="107"/>
      <c r="F15" s="107"/>
      <c r="G15" s="107"/>
      <c r="H15" s="107"/>
    </row>
    <row r="16" spans="1:8" ht="19.5" customHeight="1" x14ac:dyDescent="0.3">
      <c r="A16" s="226" t="s">
        <v>0</v>
      </c>
      <c r="B16" s="227"/>
      <c r="C16" s="227"/>
      <c r="D16" s="227"/>
      <c r="E16" s="227"/>
      <c r="F16" s="227"/>
      <c r="G16" s="227"/>
      <c r="H16" s="228"/>
    </row>
    <row r="17" spans="1:8" ht="18.75" customHeight="1" x14ac:dyDescent="0.3">
      <c r="A17" s="108" t="s">
        <v>1</v>
      </c>
      <c r="B17" s="108"/>
      <c r="C17" s="107"/>
      <c r="D17" s="107"/>
      <c r="E17" s="107"/>
      <c r="F17" s="107"/>
      <c r="G17" s="107"/>
      <c r="H17" s="107"/>
    </row>
    <row r="18" spans="1:8" ht="26.25" customHeight="1" x14ac:dyDescent="0.4">
      <c r="A18" s="109" t="s">
        <v>2</v>
      </c>
      <c r="B18" s="229" t="s">
        <v>3</v>
      </c>
      <c r="C18" s="229"/>
      <c r="D18" s="229"/>
      <c r="E18" s="229"/>
      <c r="F18" s="107"/>
      <c r="G18" s="107"/>
      <c r="H18" s="107"/>
    </row>
    <row r="19" spans="1:8" ht="26.25" customHeight="1" x14ac:dyDescent="0.4">
      <c r="A19" s="109" t="s">
        <v>4</v>
      </c>
      <c r="B19" s="111" t="s">
        <v>5</v>
      </c>
      <c r="C19" s="214">
        <v>6</v>
      </c>
      <c r="D19" s="110"/>
      <c r="E19" s="110"/>
      <c r="F19" s="107"/>
      <c r="G19" s="107"/>
      <c r="H19" s="107"/>
    </row>
    <row r="20" spans="1:8" ht="26.25" customHeight="1" x14ac:dyDescent="0.4">
      <c r="A20" s="109" t="s">
        <v>6</v>
      </c>
      <c r="B20" s="111" t="s">
        <v>7</v>
      </c>
      <c r="C20" s="110"/>
      <c r="D20" s="110"/>
      <c r="E20" s="110"/>
      <c r="F20" s="107"/>
      <c r="G20" s="107"/>
      <c r="H20" s="107"/>
    </row>
    <row r="21" spans="1:8" ht="26.25" customHeight="1" x14ac:dyDescent="0.4">
      <c r="A21" s="109" t="s">
        <v>8</v>
      </c>
      <c r="B21" s="230" t="s">
        <v>9</v>
      </c>
      <c r="C21" s="230"/>
      <c r="D21" s="230"/>
      <c r="E21" s="230"/>
      <c r="F21" s="230"/>
      <c r="G21" s="230"/>
      <c r="H21" s="230"/>
    </row>
    <row r="22" spans="1:8" ht="26.25" customHeight="1" x14ac:dyDescent="0.4">
      <c r="A22" s="109" t="s">
        <v>10</v>
      </c>
      <c r="B22" s="112" t="s">
        <v>11</v>
      </c>
      <c r="C22" s="110"/>
      <c r="D22" s="110"/>
      <c r="E22" s="110"/>
      <c r="F22" s="107"/>
      <c r="G22" s="107"/>
      <c r="H22" s="107"/>
    </row>
    <row r="23" spans="1:8" ht="26.25" customHeight="1" x14ac:dyDescent="0.4">
      <c r="A23" s="109" t="s">
        <v>12</v>
      </c>
      <c r="B23" s="113" t="s">
        <v>82</v>
      </c>
      <c r="C23" s="110"/>
      <c r="D23" s="110"/>
      <c r="E23" s="110"/>
      <c r="F23" s="107"/>
      <c r="G23" s="107"/>
      <c r="H23" s="107"/>
    </row>
    <row r="24" spans="1:8" ht="18.75" customHeight="1" x14ac:dyDescent="0.3">
      <c r="A24" s="109"/>
      <c r="B24" s="114"/>
      <c r="C24" s="107"/>
      <c r="D24" s="107"/>
      <c r="E24" s="107"/>
      <c r="F24" s="107"/>
      <c r="G24" s="107"/>
      <c r="H24" s="107"/>
    </row>
    <row r="25" spans="1:8" ht="18.75" customHeight="1" x14ac:dyDescent="0.3">
      <c r="A25" s="115" t="s">
        <v>13</v>
      </c>
      <c r="B25" s="114"/>
      <c r="C25" s="107"/>
      <c r="D25" s="107"/>
      <c r="E25" s="107"/>
      <c r="F25" s="107"/>
      <c r="G25" s="107"/>
      <c r="H25" s="107"/>
    </row>
    <row r="26" spans="1:8" ht="26.25" customHeight="1" x14ac:dyDescent="0.4">
      <c r="A26" s="116" t="s">
        <v>14</v>
      </c>
      <c r="B26" s="229" t="s">
        <v>84</v>
      </c>
      <c r="C26" s="229"/>
      <c r="D26" s="107"/>
      <c r="E26" s="107"/>
      <c r="F26" s="107"/>
      <c r="G26" s="107"/>
      <c r="H26" s="107"/>
    </row>
    <row r="27" spans="1:8" ht="26.25" customHeight="1" x14ac:dyDescent="0.4">
      <c r="A27" s="117" t="s">
        <v>15</v>
      </c>
      <c r="B27" s="230" t="s">
        <v>85</v>
      </c>
      <c r="C27" s="230"/>
      <c r="D27" s="107"/>
      <c r="E27" s="107"/>
      <c r="F27" s="107"/>
      <c r="G27" s="107"/>
      <c r="H27" s="107"/>
    </row>
    <row r="28" spans="1:8" ht="27" customHeight="1" x14ac:dyDescent="0.4">
      <c r="A28" s="117" t="s">
        <v>16</v>
      </c>
      <c r="B28" s="118">
        <v>99.1</v>
      </c>
      <c r="C28" s="107"/>
      <c r="D28" s="107"/>
      <c r="E28" s="107"/>
      <c r="F28" s="107"/>
      <c r="G28" s="107"/>
      <c r="H28" s="107"/>
    </row>
    <row r="29" spans="1:8" ht="27" customHeight="1" x14ac:dyDescent="0.4">
      <c r="A29" s="117" t="s">
        <v>17</v>
      </c>
      <c r="B29" s="119"/>
      <c r="C29" s="231" t="s">
        <v>18</v>
      </c>
      <c r="D29" s="232"/>
      <c r="E29" s="232"/>
      <c r="F29" s="232"/>
      <c r="G29" s="233"/>
      <c r="H29" s="120"/>
    </row>
    <row r="30" spans="1:8" ht="19.5" customHeight="1" x14ac:dyDescent="0.3">
      <c r="A30" s="117" t="s">
        <v>19</v>
      </c>
      <c r="B30" s="121">
        <f>B28-B29</f>
        <v>99.1</v>
      </c>
      <c r="C30" s="122"/>
      <c r="D30" s="122"/>
      <c r="E30" s="122"/>
      <c r="F30" s="122"/>
      <c r="G30" s="122"/>
      <c r="H30" s="120"/>
    </row>
    <row r="31" spans="1:8" ht="27" customHeight="1" x14ac:dyDescent="0.4">
      <c r="A31" s="117" t="s">
        <v>20</v>
      </c>
      <c r="B31" s="123">
        <v>1</v>
      </c>
      <c r="C31" s="231" t="s">
        <v>21</v>
      </c>
      <c r="D31" s="232"/>
      <c r="E31" s="232"/>
      <c r="F31" s="232"/>
      <c r="G31" s="233"/>
      <c r="H31" s="124"/>
    </row>
    <row r="32" spans="1:8" ht="27" customHeight="1" x14ac:dyDescent="0.4">
      <c r="A32" s="117" t="s">
        <v>22</v>
      </c>
      <c r="B32" s="123">
        <v>1</v>
      </c>
      <c r="C32" s="231" t="s">
        <v>23</v>
      </c>
      <c r="D32" s="232"/>
      <c r="E32" s="232"/>
      <c r="F32" s="232"/>
      <c r="G32" s="233"/>
      <c r="H32" s="124"/>
    </row>
    <row r="33" spans="1:8" ht="18.75" customHeight="1" x14ac:dyDescent="0.3">
      <c r="A33" s="117"/>
      <c r="B33" s="125"/>
      <c r="C33" s="126"/>
      <c r="D33" s="126"/>
      <c r="E33" s="126"/>
      <c r="F33" s="126"/>
      <c r="G33" s="126"/>
      <c r="H33" s="126"/>
    </row>
    <row r="34" spans="1:8" ht="18.75" customHeight="1" x14ac:dyDescent="0.3">
      <c r="A34" s="117" t="s">
        <v>24</v>
      </c>
      <c r="B34" s="127">
        <f>B31/B32</f>
        <v>1</v>
      </c>
      <c r="C34" s="107" t="s">
        <v>25</v>
      </c>
      <c r="D34" s="107"/>
      <c r="E34" s="107"/>
      <c r="F34" s="107"/>
      <c r="G34" s="107"/>
      <c r="H34" s="120"/>
    </row>
    <row r="35" spans="1:8" ht="19.5" customHeight="1" x14ac:dyDescent="0.3">
      <c r="A35" s="117"/>
      <c r="B35" s="128"/>
      <c r="C35" s="120"/>
      <c r="D35" s="120"/>
      <c r="E35" s="120"/>
      <c r="F35" s="120"/>
      <c r="G35" s="107"/>
      <c r="H35" s="120"/>
    </row>
    <row r="36" spans="1:8" ht="27" customHeight="1" x14ac:dyDescent="0.4">
      <c r="A36" s="129" t="s">
        <v>26</v>
      </c>
      <c r="B36" s="130">
        <v>100</v>
      </c>
      <c r="C36" s="107"/>
      <c r="D36" s="234" t="s">
        <v>27</v>
      </c>
      <c r="E36" s="235"/>
      <c r="F36" s="236" t="s">
        <v>28</v>
      </c>
      <c r="G36" s="235"/>
      <c r="H36" s="120"/>
    </row>
    <row r="37" spans="1:8" ht="26.25" customHeight="1" x14ac:dyDescent="0.4">
      <c r="A37" s="131" t="s">
        <v>29</v>
      </c>
      <c r="B37" s="132">
        <v>4</v>
      </c>
      <c r="C37" s="133" t="s">
        <v>30</v>
      </c>
      <c r="D37" s="134" t="s">
        <v>31</v>
      </c>
      <c r="E37" s="135" t="s">
        <v>32</v>
      </c>
      <c r="F37" s="136" t="s">
        <v>31</v>
      </c>
      <c r="G37" s="135" t="s">
        <v>32</v>
      </c>
      <c r="H37" s="120"/>
    </row>
    <row r="38" spans="1:8" ht="26.25" customHeight="1" x14ac:dyDescent="0.4">
      <c r="A38" s="131" t="s">
        <v>33</v>
      </c>
      <c r="B38" s="132">
        <v>100</v>
      </c>
      <c r="C38" s="137">
        <v>1</v>
      </c>
      <c r="D38" s="215">
        <v>5876778</v>
      </c>
      <c r="E38" s="138">
        <f>IF(ISBLANK(D38),"-",$D$48/$D$45*D38)</f>
        <v>6156716.5117284805</v>
      </c>
      <c r="F38" s="217">
        <v>6286077</v>
      </c>
      <c r="G38" s="138">
        <f>IF(ISBLANK(F38),"-",$D$48/$F$45*F38)</f>
        <v>6280361.870697666</v>
      </c>
      <c r="H38" s="120"/>
    </row>
    <row r="39" spans="1:8" ht="26.25" customHeight="1" x14ac:dyDescent="0.4">
      <c r="A39" s="131" t="s">
        <v>34</v>
      </c>
      <c r="B39" s="132">
        <v>1</v>
      </c>
      <c r="C39" s="139">
        <v>2</v>
      </c>
      <c r="D39" s="216">
        <v>5926126</v>
      </c>
      <c r="E39" s="141">
        <f>IF(ISBLANK(D39),"-",$D$48/$D$45*D39)</f>
        <v>6208415.1885239584</v>
      </c>
      <c r="F39" s="218">
        <v>6304666</v>
      </c>
      <c r="G39" s="141">
        <f>IF(ISBLANK(F39),"-",$D$48/$F$45*F39)</f>
        <v>6298933.9700872218</v>
      </c>
      <c r="H39" s="120"/>
    </row>
    <row r="40" spans="1:8" ht="26.25" customHeight="1" x14ac:dyDescent="0.4">
      <c r="A40" s="131" t="s">
        <v>35</v>
      </c>
      <c r="B40" s="132">
        <v>1</v>
      </c>
      <c r="C40" s="139">
        <v>3</v>
      </c>
      <c r="D40" s="216">
        <v>5970044</v>
      </c>
      <c r="E40" s="141">
        <f>IF(ISBLANK(D40),"-",$D$48/$D$45*D40)</f>
        <v>6254425.2089402638</v>
      </c>
      <c r="F40" s="218">
        <v>6282668</v>
      </c>
      <c r="G40" s="141">
        <f>IF(ISBLANK(F40),"-",$D$48/$F$45*F40)</f>
        <v>6276955.9700672403</v>
      </c>
      <c r="H40" s="107"/>
    </row>
    <row r="41" spans="1:8" ht="26.25" customHeight="1" x14ac:dyDescent="0.4">
      <c r="A41" s="131" t="s">
        <v>36</v>
      </c>
      <c r="B41" s="132">
        <v>1</v>
      </c>
      <c r="C41" s="143">
        <v>4</v>
      </c>
      <c r="D41" s="144"/>
      <c r="E41" s="145" t="str">
        <f>IF(ISBLANK(D41),"-",$D$48/$D$45*D41)</f>
        <v>-</v>
      </c>
      <c r="F41" s="146"/>
      <c r="G41" s="145" t="str">
        <f>IF(ISBLANK(F41),"-",$D$48/$F$45*F41)</f>
        <v>-</v>
      </c>
      <c r="H41" s="107"/>
    </row>
    <row r="42" spans="1:8" ht="27" customHeight="1" x14ac:dyDescent="0.4">
      <c r="A42" s="131" t="s">
        <v>37</v>
      </c>
      <c r="B42" s="132">
        <v>1</v>
      </c>
      <c r="C42" s="147" t="s">
        <v>38</v>
      </c>
      <c r="D42" s="148">
        <f>AVERAGE(D38:D41)</f>
        <v>5924316</v>
      </c>
      <c r="E42" s="149">
        <f>AVERAGE(E38:E41)</f>
        <v>6206518.9697309015</v>
      </c>
      <c r="F42" s="150">
        <f>AVERAGE(F38:F41)</f>
        <v>6291137</v>
      </c>
      <c r="G42" s="149">
        <f>AVERAGE(G38:G41)</f>
        <v>6285417.2702840427</v>
      </c>
      <c r="H42" s="107"/>
    </row>
    <row r="43" spans="1:8" ht="26.25" customHeight="1" x14ac:dyDescent="0.4">
      <c r="A43" s="131" t="s">
        <v>39</v>
      </c>
      <c r="B43" s="142">
        <v>1</v>
      </c>
      <c r="C43" s="151" t="s">
        <v>40</v>
      </c>
      <c r="D43" s="152">
        <v>24.08</v>
      </c>
      <c r="E43" s="153"/>
      <c r="F43" s="152">
        <v>25.25</v>
      </c>
      <c r="G43" s="107"/>
      <c r="H43" s="107"/>
    </row>
    <row r="44" spans="1:8" ht="26.25" customHeight="1" x14ac:dyDescent="0.4">
      <c r="A44" s="131" t="s">
        <v>41</v>
      </c>
      <c r="B44" s="142">
        <v>1</v>
      </c>
      <c r="C44" s="154" t="s">
        <v>42</v>
      </c>
      <c r="D44" s="155">
        <f>D43*$B$34</f>
        <v>24.08</v>
      </c>
      <c r="E44" s="156"/>
      <c r="F44" s="155">
        <f>F43*$B$34</f>
        <v>25.25</v>
      </c>
      <c r="G44" s="107"/>
      <c r="H44" s="107"/>
    </row>
    <row r="45" spans="1:8" ht="19.5" customHeight="1" x14ac:dyDescent="0.3">
      <c r="A45" s="131" t="s">
        <v>43</v>
      </c>
      <c r="B45" s="156">
        <f>(B44/B43)*(B42/B41)*(B40/B39)*(B38/B37)*B36</f>
        <v>2500</v>
      </c>
      <c r="C45" s="154" t="s">
        <v>44</v>
      </c>
      <c r="D45" s="157">
        <f>D44*$B$30/100</f>
        <v>23.863279999999996</v>
      </c>
      <c r="E45" s="158"/>
      <c r="F45" s="157">
        <f>F44*$B$30/100</f>
        <v>25.022749999999995</v>
      </c>
      <c r="G45" s="107"/>
      <c r="H45" s="107"/>
    </row>
    <row r="46" spans="1:8" ht="19.5" customHeight="1" x14ac:dyDescent="0.3">
      <c r="A46" s="222" t="s">
        <v>45</v>
      </c>
      <c r="B46" s="223"/>
      <c r="C46" s="154" t="s">
        <v>46</v>
      </c>
      <c r="D46" s="155">
        <f>D45/$B$45</f>
        <v>9.5453119999999985E-3</v>
      </c>
      <c r="E46" s="158"/>
      <c r="F46" s="159">
        <f>F45/$B$45</f>
        <v>1.0009099999999998E-2</v>
      </c>
      <c r="G46" s="107"/>
      <c r="H46" s="107"/>
    </row>
    <row r="47" spans="1:8" ht="27" customHeight="1" x14ac:dyDescent="0.4">
      <c r="A47" s="224"/>
      <c r="B47" s="225"/>
      <c r="C47" s="154" t="s">
        <v>47</v>
      </c>
      <c r="D47" s="160">
        <v>0.01</v>
      </c>
      <c r="E47" s="107"/>
      <c r="F47" s="161"/>
      <c r="G47" s="107"/>
      <c r="H47" s="107"/>
    </row>
    <row r="48" spans="1:8" ht="18.75" customHeight="1" x14ac:dyDescent="0.3">
      <c r="A48" s="107"/>
      <c r="B48" s="107"/>
      <c r="C48" s="154" t="s">
        <v>48</v>
      </c>
      <c r="D48" s="157">
        <f>D47*$B$45</f>
        <v>25</v>
      </c>
      <c r="E48" s="107"/>
      <c r="F48" s="161"/>
      <c r="G48" s="107"/>
      <c r="H48" s="107"/>
    </row>
    <row r="49" spans="1:8" ht="19.5" customHeight="1" x14ac:dyDescent="0.3">
      <c r="A49" s="107"/>
      <c r="B49" s="107"/>
      <c r="C49" s="162" t="s">
        <v>49</v>
      </c>
      <c r="D49" s="163">
        <f>D48/B34</f>
        <v>25</v>
      </c>
      <c r="E49" s="107"/>
      <c r="F49" s="164"/>
      <c r="G49" s="107"/>
      <c r="H49" s="107"/>
    </row>
    <row r="50" spans="1:8" ht="18.75" customHeight="1" x14ac:dyDescent="0.3">
      <c r="A50" s="107"/>
      <c r="B50" s="107"/>
      <c r="C50" s="165" t="s">
        <v>50</v>
      </c>
      <c r="D50" s="166">
        <f>AVERAGE(E38:E41,G38:G41)</f>
        <v>6245968.120007473</v>
      </c>
      <c r="E50" s="107"/>
      <c r="F50" s="164"/>
      <c r="G50" s="107"/>
      <c r="H50" s="107"/>
    </row>
    <row r="51" spans="1:8" ht="18.75" customHeight="1" x14ac:dyDescent="0.3">
      <c r="A51" s="107"/>
      <c r="B51" s="107"/>
      <c r="C51" s="154" t="s">
        <v>51</v>
      </c>
      <c r="D51" s="167">
        <f>STDEV(E38:E41,G38:G41)/D50</f>
        <v>8.5908959401087438E-3</v>
      </c>
      <c r="E51" s="107"/>
      <c r="F51" s="164"/>
      <c r="G51" s="107"/>
      <c r="H51" s="107"/>
    </row>
    <row r="52" spans="1:8" ht="19.5" customHeight="1" x14ac:dyDescent="0.3">
      <c r="A52" s="107"/>
      <c r="B52" s="107"/>
      <c r="C52" s="162" t="s">
        <v>52</v>
      </c>
      <c r="D52" s="168">
        <f>COUNT(E38:E41,G38:G41)</f>
        <v>6</v>
      </c>
      <c r="E52" s="107"/>
      <c r="F52" s="107"/>
      <c r="G52" s="107"/>
      <c r="H52" s="107"/>
    </row>
    <row r="53" spans="1:8" ht="18.75" customHeight="1" x14ac:dyDescent="0.3">
      <c r="A53" s="107"/>
      <c r="B53" s="107"/>
      <c r="C53" s="107"/>
      <c r="D53" s="107"/>
      <c r="E53" s="107"/>
      <c r="F53" s="107"/>
      <c r="G53" s="107"/>
      <c r="H53" s="107"/>
    </row>
    <row r="54" spans="1:8" ht="18.75" customHeight="1" x14ac:dyDescent="0.3">
      <c r="A54" s="108" t="s">
        <v>13</v>
      </c>
      <c r="B54" s="169" t="s">
        <v>53</v>
      </c>
      <c r="C54" s="107"/>
      <c r="D54" s="107"/>
      <c r="E54" s="107"/>
      <c r="F54" s="107"/>
      <c r="G54" s="107"/>
      <c r="H54" s="107"/>
    </row>
    <row r="55" spans="1:8" ht="18.75" customHeight="1" x14ac:dyDescent="0.3">
      <c r="A55" s="107" t="s">
        <v>54</v>
      </c>
      <c r="B55" s="170" t="str">
        <f>B21</f>
        <v>Each bottles contains Mometasone Furoate 50mg and Azelastine HCL BP 140mcg</v>
      </c>
      <c r="C55" s="107"/>
      <c r="D55" s="107"/>
      <c r="E55" s="107"/>
      <c r="F55" s="107"/>
      <c r="G55" s="107"/>
      <c r="H55" s="107"/>
    </row>
    <row r="56" spans="1:8" ht="26.25" customHeight="1" x14ac:dyDescent="0.4">
      <c r="A56" s="117" t="s">
        <v>55</v>
      </c>
      <c r="B56" s="171">
        <v>1</v>
      </c>
      <c r="C56" s="172" t="s">
        <v>56</v>
      </c>
      <c r="D56" s="219">
        <v>0.05</v>
      </c>
      <c r="E56" s="107" t="str">
        <f>B20</f>
        <v>Mometasone Furoate 150mg</v>
      </c>
      <c r="F56" s="107"/>
      <c r="G56" s="107"/>
      <c r="H56" s="172"/>
    </row>
    <row r="57" spans="1:8" ht="19.5" customHeight="1" x14ac:dyDescent="0.3">
      <c r="A57" s="107"/>
      <c r="B57" s="107"/>
      <c r="C57" s="107"/>
      <c r="D57" s="107"/>
      <c r="E57" s="107"/>
      <c r="F57" s="107"/>
      <c r="G57" s="107"/>
      <c r="H57" s="172"/>
    </row>
    <row r="58" spans="1:8" ht="27" customHeight="1" x14ac:dyDescent="0.4">
      <c r="A58" s="129" t="s">
        <v>57</v>
      </c>
      <c r="B58" s="130">
        <v>50</v>
      </c>
      <c r="C58" s="107"/>
      <c r="D58" s="173" t="s">
        <v>58</v>
      </c>
      <c r="E58" s="174" t="s">
        <v>30</v>
      </c>
      <c r="F58" s="174" t="s">
        <v>31</v>
      </c>
      <c r="G58" s="174" t="s">
        <v>59</v>
      </c>
      <c r="H58" s="133" t="s">
        <v>60</v>
      </c>
    </row>
    <row r="59" spans="1:8" ht="26.25" customHeight="1" x14ac:dyDescent="0.4">
      <c r="A59" s="131" t="s">
        <v>61</v>
      </c>
      <c r="B59" s="132">
        <v>1</v>
      </c>
      <c r="C59" s="241" t="s">
        <v>62</v>
      </c>
      <c r="D59" s="244">
        <v>10</v>
      </c>
      <c r="E59" s="175">
        <v>1</v>
      </c>
      <c r="F59" s="176">
        <v>6490805</v>
      </c>
      <c r="G59" s="177">
        <f t="shared" ref="G59:G70" si="0">IF(ISBLANK(F59),"-",(F59/$D$50*$D$47*$B$67)*($B$56/$D$59))</f>
        <v>5.1959959411322088E-2</v>
      </c>
      <c r="H59" s="178">
        <f>IF(ISBLANK(F59),"-",G59/$D$56)</f>
        <v>1.0391991882264418</v>
      </c>
    </row>
    <row r="60" spans="1:8" ht="26.25" customHeight="1" x14ac:dyDescent="0.4">
      <c r="A60" s="131" t="s">
        <v>63</v>
      </c>
      <c r="B60" s="132">
        <v>1</v>
      </c>
      <c r="C60" s="242"/>
      <c r="D60" s="245"/>
      <c r="E60" s="179">
        <v>2</v>
      </c>
      <c r="F60" s="140">
        <v>6500430</v>
      </c>
      <c r="G60" s="180">
        <f t="shared" si="0"/>
        <v>5.2037009116148218E-2</v>
      </c>
      <c r="H60" s="181">
        <f t="shared" ref="H60:H70" si="1">IF(ISBLANK(F60),"-",G60/$D$56)</f>
        <v>1.0407401823229643</v>
      </c>
    </row>
    <row r="61" spans="1:8" ht="26.25" customHeight="1" x14ac:dyDescent="0.4">
      <c r="A61" s="131" t="s">
        <v>64</v>
      </c>
      <c r="B61" s="132">
        <v>1</v>
      </c>
      <c r="C61" s="242"/>
      <c r="D61" s="245"/>
      <c r="E61" s="179">
        <v>3</v>
      </c>
      <c r="F61" s="140">
        <v>6501886</v>
      </c>
      <c r="G61" s="180">
        <f t="shared" si="0"/>
        <v>5.204866463513283E-2</v>
      </c>
      <c r="H61" s="181">
        <f t="shared" si="1"/>
        <v>1.0409732927026565</v>
      </c>
    </row>
    <row r="62" spans="1:8" ht="27" customHeight="1" x14ac:dyDescent="0.4">
      <c r="A62" s="131" t="s">
        <v>65</v>
      </c>
      <c r="B62" s="132">
        <v>1</v>
      </c>
      <c r="C62" s="243"/>
      <c r="D62" s="246"/>
      <c r="E62" s="182">
        <v>4</v>
      </c>
      <c r="F62" s="183"/>
      <c r="G62" s="180" t="str">
        <f t="shared" si="0"/>
        <v>-</v>
      </c>
      <c r="H62" s="181" t="str">
        <f t="shared" si="1"/>
        <v>-</v>
      </c>
    </row>
    <row r="63" spans="1:8" ht="26.25" customHeight="1" x14ac:dyDescent="0.4">
      <c r="A63" s="131" t="s">
        <v>66</v>
      </c>
      <c r="B63" s="132">
        <v>1</v>
      </c>
      <c r="C63" s="241" t="s">
        <v>67</v>
      </c>
      <c r="D63" s="247">
        <v>10</v>
      </c>
      <c r="E63" s="175">
        <v>1</v>
      </c>
      <c r="F63" s="176">
        <v>6305307</v>
      </c>
      <c r="G63" s="177">
        <f t="shared" si="0"/>
        <v>5.04750174740922E-2</v>
      </c>
      <c r="H63" s="178">
        <f>IF(ISBLANK(F63),"-",G63/$D$56)</f>
        <v>1.009500349481844</v>
      </c>
    </row>
    <row r="64" spans="1:8" ht="26.25" customHeight="1" x14ac:dyDescent="0.4">
      <c r="A64" s="131" t="s">
        <v>68</v>
      </c>
      <c r="B64" s="132">
        <v>1</v>
      </c>
      <c r="C64" s="242"/>
      <c r="D64" s="248"/>
      <c r="E64" s="179">
        <v>2</v>
      </c>
      <c r="F64" s="140">
        <v>6315929</v>
      </c>
      <c r="G64" s="180">
        <f t="shared" si="0"/>
        <v>5.0560048327563702E-2</v>
      </c>
      <c r="H64" s="181">
        <f>IF(ISBLANK(F64),"-",G64/$D$56)</f>
        <v>1.011200966551274</v>
      </c>
    </row>
    <row r="65" spans="1:8" ht="26.25" customHeight="1" x14ac:dyDescent="0.4">
      <c r="A65" s="131" t="s">
        <v>69</v>
      </c>
      <c r="B65" s="132">
        <v>1</v>
      </c>
      <c r="C65" s="242"/>
      <c r="D65" s="248"/>
      <c r="E65" s="179">
        <v>3</v>
      </c>
      <c r="F65" s="140">
        <v>6308129</v>
      </c>
      <c r="G65" s="180">
        <f t="shared" si="0"/>
        <v>5.0497608047289012E-2</v>
      </c>
      <c r="H65" s="181">
        <f t="shared" si="1"/>
        <v>1.0099521609457802</v>
      </c>
    </row>
    <row r="66" spans="1:8" ht="27" customHeight="1" x14ac:dyDescent="0.4">
      <c r="A66" s="131" t="s">
        <v>70</v>
      </c>
      <c r="B66" s="132">
        <v>1</v>
      </c>
      <c r="C66" s="243"/>
      <c r="D66" s="249"/>
      <c r="E66" s="182">
        <v>4</v>
      </c>
      <c r="F66" s="183"/>
      <c r="G66" s="184" t="str">
        <f t="shared" si="0"/>
        <v>-</v>
      </c>
      <c r="H66" s="185" t="str">
        <f t="shared" si="1"/>
        <v>-</v>
      </c>
    </row>
    <row r="67" spans="1:8" ht="26.25" customHeight="1" x14ac:dyDescent="0.4">
      <c r="A67" s="131" t="s">
        <v>71</v>
      </c>
      <c r="B67" s="139">
        <f>(B66/B65)*(B64/B63)*(B62/B61)*(B60/B59)*B58</f>
        <v>50</v>
      </c>
      <c r="C67" s="241" t="s">
        <v>72</v>
      </c>
      <c r="D67" s="244">
        <v>10</v>
      </c>
      <c r="E67" s="175">
        <v>1</v>
      </c>
      <c r="F67" s="176">
        <v>6271248</v>
      </c>
      <c r="G67" s="180">
        <f t="shared" si="0"/>
        <v>5.0202369588723553E-2</v>
      </c>
      <c r="H67" s="181">
        <f>IF(ISBLANK(F67),"-",G67/$D$56)</f>
        <v>1.004047391774471</v>
      </c>
    </row>
    <row r="68" spans="1:8" ht="27" customHeight="1" x14ac:dyDescent="0.4">
      <c r="A68" s="186" t="s">
        <v>73</v>
      </c>
      <c r="B68" s="187">
        <f>(D47*B67)/D56*B56</f>
        <v>10</v>
      </c>
      <c r="C68" s="242"/>
      <c r="D68" s="245"/>
      <c r="E68" s="179">
        <v>2</v>
      </c>
      <c r="F68" s="140">
        <v>6277059</v>
      </c>
      <c r="G68" s="180">
        <f t="shared" si="0"/>
        <v>5.0248887597528193E-2</v>
      </c>
      <c r="H68" s="181">
        <f t="shared" si="1"/>
        <v>1.0049777519505638</v>
      </c>
    </row>
    <row r="69" spans="1:8" ht="26.25" customHeight="1" x14ac:dyDescent="0.4">
      <c r="A69" s="222" t="s">
        <v>45</v>
      </c>
      <c r="B69" s="237"/>
      <c r="C69" s="242"/>
      <c r="D69" s="245"/>
      <c r="E69" s="179">
        <v>3</v>
      </c>
      <c r="F69" s="140">
        <v>6295081</v>
      </c>
      <c r="G69" s="180">
        <f t="shared" si="0"/>
        <v>5.0393156665619269E-2</v>
      </c>
      <c r="H69" s="181">
        <f t="shared" si="1"/>
        <v>1.0078631333123853</v>
      </c>
    </row>
    <row r="70" spans="1:8" ht="27" customHeight="1" x14ac:dyDescent="0.4">
      <c r="A70" s="224"/>
      <c r="B70" s="238"/>
      <c r="C70" s="250"/>
      <c r="D70" s="246"/>
      <c r="E70" s="182">
        <v>4</v>
      </c>
      <c r="F70" s="183"/>
      <c r="G70" s="184" t="str">
        <f t="shared" si="0"/>
        <v>-</v>
      </c>
      <c r="H70" s="185" t="str">
        <f t="shared" si="1"/>
        <v>-</v>
      </c>
    </row>
    <row r="71" spans="1:8" ht="26.25" customHeight="1" x14ac:dyDescent="0.4">
      <c r="A71" s="188"/>
      <c r="B71" s="188"/>
      <c r="C71" s="188"/>
      <c r="D71" s="188"/>
      <c r="E71" s="188"/>
      <c r="F71" s="189"/>
      <c r="G71" s="190" t="s">
        <v>38</v>
      </c>
      <c r="H71" s="191">
        <f>AVERAGE(H59:H70)</f>
        <v>1.0187171574742646</v>
      </c>
    </row>
    <row r="72" spans="1:8" ht="26.25" customHeight="1" x14ac:dyDescent="0.4">
      <c r="A72" s="107"/>
      <c r="B72" s="107"/>
      <c r="C72" s="188"/>
      <c r="D72" s="188"/>
      <c r="E72" s="188"/>
      <c r="F72" s="189"/>
      <c r="G72" s="192" t="s">
        <v>51</v>
      </c>
      <c r="H72" s="193">
        <f>STDEV(H59:H70)/H71</f>
        <v>1.6054601074918948E-2</v>
      </c>
    </row>
    <row r="73" spans="1:8" ht="27" customHeight="1" x14ac:dyDescent="0.4">
      <c r="A73" s="188"/>
      <c r="B73" s="188"/>
      <c r="C73" s="189"/>
      <c r="D73" s="189"/>
      <c r="E73" s="194"/>
      <c r="F73" s="189"/>
      <c r="G73" s="195" t="s">
        <v>52</v>
      </c>
      <c r="H73" s="196">
        <f>COUNT(H59:H70)</f>
        <v>9</v>
      </c>
    </row>
    <row r="74" spans="1:8" ht="18.75" customHeight="1" x14ac:dyDescent="0.3">
      <c r="A74" s="188"/>
      <c r="B74" s="188"/>
      <c r="C74" s="189"/>
      <c r="D74" s="189"/>
      <c r="E74" s="189"/>
      <c r="F74" s="194"/>
      <c r="G74" s="189"/>
      <c r="H74" s="189"/>
    </row>
    <row r="75" spans="1:8" ht="26.25" customHeight="1" x14ac:dyDescent="0.4">
      <c r="A75" s="197" t="s">
        <v>74</v>
      </c>
      <c r="B75" s="198" t="s">
        <v>75</v>
      </c>
      <c r="C75" s="239" t="str">
        <f>B20</f>
        <v>Mometasone Furoate 150mg</v>
      </c>
      <c r="D75" s="239"/>
      <c r="E75" s="199" t="s">
        <v>76</v>
      </c>
      <c r="F75" s="199"/>
      <c r="G75" s="200">
        <f>H71</f>
        <v>1.0187171574742646</v>
      </c>
      <c r="H75" s="189"/>
    </row>
    <row r="76" spans="1:8" ht="19.5" customHeight="1" x14ac:dyDescent="0.3">
      <c r="A76" s="201"/>
      <c r="B76" s="202"/>
      <c r="C76" s="202"/>
      <c r="D76" s="202"/>
      <c r="E76" s="202"/>
      <c r="F76" s="202"/>
      <c r="G76" s="202"/>
      <c r="H76" s="202"/>
    </row>
    <row r="77" spans="1:8" ht="18.75" customHeight="1" x14ac:dyDescent="0.3">
      <c r="A77" s="107"/>
      <c r="B77" s="240" t="s">
        <v>77</v>
      </c>
      <c r="C77" s="240"/>
      <c r="D77" s="172"/>
      <c r="E77" s="203" t="s">
        <v>78</v>
      </c>
      <c r="F77" s="204"/>
      <c r="G77" s="240" t="s">
        <v>79</v>
      </c>
      <c r="H77" s="240"/>
    </row>
    <row r="78" spans="1:8" ht="18.75" customHeight="1" x14ac:dyDescent="0.3">
      <c r="A78" s="205" t="s">
        <v>80</v>
      </c>
      <c r="B78" s="206"/>
      <c r="C78" s="206"/>
      <c r="D78" s="207"/>
      <c r="E78" s="208"/>
      <c r="F78" s="107"/>
      <c r="G78" s="209"/>
      <c r="H78" s="209"/>
    </row>
    <row r="79" spans="1:8" ht="18.75" customHeight="1" x14ac:dyDescent="0.3">
      <c r="A79" s="205" t="s">
        <v>81</v>
      </c>
      <c r="B79" s="210"/>
      <c r="C79" s="210"/>
      <c r="D79" s="211"/>
      <c r="E79" s="212"/>
      <c r="F79" s="204"/>
      <c r="G79" s="213"/>
      <c r="H79" s="213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E51" sqref="E51"/>
    </sheetView>
  </sheetViews>
  <sheetFormatPr defaultRowHeight="13.5" x14ac:dyDescent="0.25"/>
  <cols>
    <col min="1" max="1" width="27.5703125" style="252" customWidth="1"/>
    <col min="2" max="2" width="20.42578125" style="252" customWidth="1"/>
    <col min="3" max="3" width="31.85546875" style="252" customWidth="1"/>
    <col min="4" max="4" width="25.85546875" style="252" customWidth="1"/>
    <col min="5" max="5" width="25.7109375" style="252" customWidth="1"/>
    <col min="6" max="6" width="23.140625" style="252" customWidth="1"/>
    <col min="7" max="7" width="28.42578125" style="252" customWidth="1"/>
    <col min="8" max="8" width="21.5703125" style="252" customWidth="1"/>
    <col min="9" max="9" width="9.140625" style="252" customWidth="1"/>
    <col min="10" max="16384" width="9.140625" style="289"/>
  </cols>
  <sheetData>
    <row r="14" spans="1:6" ht="15" customHeight="1" x14ac:dyDescent="0.3">
      <c r="A14" s="251"/>
      <c r="C14" s="253"/>
      <c r="F14" s="253"/>
    </row>
    <row r="15" spans="1:6" ht="18.75" customHeight="1" x14ac:dyDescent="0.3">
      <c r="A15" s="254" t="s">
        <v>86</v>
      </c>
      <c r="B15" s="254"/>
      <c r="C15" s="254"/>
      <c r="D15" s="254"/>
      <c r="E15" s="254"/>
    </row>
    <row r="16" spans="1:6" ht="16.5" customHeight="1" x14ac:dyDescent="0.3">
      <c r="A16" s="255" t="s">
        <v>13</v>
      </c>
      <c r="B16" s="256" t="s">
        <v>87</v>
      </c>
    </row>
    <row r="17" spans="1:5" ht="16.5" customHeight="1" x14ac:dyDescent="0.3">
      <c r="A17" s="257" t="s">
        <v>88</v>
      </c>
      <c r="B17" s="257"/>
      <c r="D17" s="258"/>
      <c r="E17" s="259"/>
    </row>
    <row r="18" spans="1:5" ht="16.5" customHeight="1" x14ac:dyDescent="0.3">
      <c r="A18" s="260" t="s">
        <v>14</v>
      </c>
      <c r="B18" s="257" t="s">
        <v>89</v>
      </c>
      <c r="C18" s="259"/>
      <c r="D18" s="259"/>
      <c r="E18" s="259"/>
    </row>
    <row r="19" spans="1:5" ht="16.5" customHeight="1" x14ac:dyDescent="0.3">
      <c r="A19" s="260" t="s">
        <v>16</v>
      </c>
      <c r="B19" s="261" t="s">
        <v>90</v>
      </c>
      <c r="C19" s="259"/>
      <c r="D19" s="259"/>
      <c r="E19" s="259"/>
    </row>
    <row r="20" spans="1:5" ht="16.5" customHeight="1" x14ac:dyDescent="0.3">
      <c r="A20" s="257" t="s">
        <v>91</v>
      </c>
      <c r="B20" s="261" t="s">
        <v>92</v>
      </c>
      <c r="C20" s="259"/>
      <c r="D20" s="259"/>
      <c r="E20" s="259"/>
    </row>
    <row r="21" spans="1:5" ht="16.5" customHeight="1" x14ac:dyDescent="0.3">
      <c r="A21" s="257" t="s">
        <v>93</v>
      </c>
      <c r="B21" s="262" t="s">
        <v>94</v>
      </c>
      <c r="C21" s="259"/>
      <c r="D21" s="259"/>
      <c r="E21" s="259"/>
    </row>
    <row r="22" spans="1:5" ht="15.75" customHeight="1" x14ac:dyDescent="0.25">
      <c r="A22" s="259"/>
      <c r="B22" s="259" t="s">
        <v>95</v>
      </c>
      <c r="C22" s="259"/>
      <c r="D22" s="259"/>
      <c r="E22" s="259"/>
    </row>
    <row r="23" spans="1:5" ht="16.5" customHeight="1" x14ac:dyDescent="0.3">
      <c r="A23" s="263" t="s">
        <v>96</v>
      </c>
      <c r="B23" s="264" t="s">
        <v>97</v>
      </c>
      <c r="C23" s="263" t="s">
        <v>98</v>
      </c>
      <c r="D23" s="263" t="s">
        <v>99</v>
      </c>
      <c r="E23" s="263" t="s">
        <v>100</v>
      </c>
    </row>
    <row r="24" spans="1:5" ht="16.5" customHeight="1" x14ac:dyDescent="0.3">
      <c r="A24" s="265">
        <v>1</v>
      </c>
      <c r="B24" s="266">
        <v>6173203</v>
      </c>
      <c r="C24" s="266">
        <v>5108</v>
      </c>
      <c r="D24" s="267">
        <v>1.2</v>
      </c>
      <c r="E24" s="268">
        <v>4.5999999999999996</v>
      </c>
    </row>
    <row r="25" spans="1:5" ht="16.5" customHeight="1" x14ac:dyDescent="0.3">
      <c r="A25" s="265">
        <v>2</v>
      </c>
      <c r="B25" s="266">
        <v>6201286</v>
      </c>
      <c r="C25" s="266">
        <v>5106</v>
      </c>
      <c r="D25" s="267">
        <v>1.1000000000000001</v>
      </c>
      <c r="E25" s="267">
        <v>4.5999999999999996</v>
      </c>
    </row>
    <row r="26" spans="1:5" ht="16.5" customHeight="1" x14ac:dyDescent="0.3">
      <c r="A26" s="265">
        <v>3</v>
      </c>
      <c r="B26" s="266">
        <v>6176284</v>
      </c>
      <c r="C26" s="266">
        <v>5144</v>
      </c>
      <c r="D26" s="267">
        <v>1.1000000000000001</v>
      </c>
      <c r="E26" s="267">
        <v>4.5999999999999996</v>
      </c>
    </row>
    <row r="27" spans="1:5" ht="16.5" customHeight="1" x14ac:dyDescent="0.3">
      <c r="A27" s="265">
        <v>4</v>
      </c>
      <c r="B27" s="266">
        <v>6183341</v>
      </c>
      <c r="C27" s="266">
        <v>5163</v>
      </c>
      <c r="D27" s="267">
        <v>1.2</v>
      </c>
      <c r="E27" s="267">
        <v>4.5999999999999996</v>
      </c>
    </row>
    <row r="28" spans="1:5" ht="16.5" customHeight="1" x14ac:dyDescent="0.3">
      <c r="A28" s="265">
        <v>5</v>
      </c>
      <c r="B28" s="266">
        <v>6187187</v>
      </c>
      <c r="C28" s="266">
        <v>5175</v>
      </c>
      <c r="D28" s="267">
        <v>1.1000000000000001</v>
      </c>
      <c r="E28" s="267">
        <v>4.5999999999999996</v>
      </c>
    </row>
    <row r="29" spans="1:5" ht="16.5" customHeight="1" x14ac:dyDescent="0.3">
      <c r="A29" s="265">
        <v>6</v>
      </c>
      <c r="B29" s="269">
        <v>6200259</v>
      </c>
      <c r="C29" s="269">
        <v>5182</v>
      </c>
      <c r="D29" s="270">
        <v>1.1000000000000001</v>
      </c>
      <c r="E29" s="270">
        <v>4.5999999999999996</v>
      </c>
    </row>
    <row r="30" spans="1:5" ht="16.5" customHeight="1" x14ac:dyDescent="0.3">
      <c r="A30" s="271" t="s">
        <v>101</v>
      </c>
      <c r="B30" s="272">
        <f>AVERAGE(B24:B29)</f>
        <v>6186926.666666667</v>
      </c>
      <c r="C30" s="273">
        <f>AVERAGE(C24:C29)</f>
        <v>5146.333333333333</v>
      </c>
      <c r="D30" s="274">
        <f>AVERAGE(D24:D29)</f>
        <v>1.1333333333333331</v>
      </c>
      <c r="E30" s="274">
        <f>AVERAGE(E24:E29)</f>
        <v>4.6000000000000005</v>
      </c>
    </row>
    <row r="31" spans="1:5" ht="16.5" customHeight="1" x14ac:dyDescent="0.3">
      <c r="A31" s="275" t="s">
        <v>102</v>
      </c>
      <c r="B31" s="276">
        <f>(STDEV(B24:B29)/B30)</f>
        <v>1.9103566062836238E-3</v>
      </c>
      <c r="C31" s="277"/>
      <c r="D31" s="277"/>
      <c r="E31" s="278"/>
    </row>
    <row r="32" spans="1:5" s="252" customFormat="1" ht="16.5" customHeight="1" x14ac:dyDescent="0.3">
      <c r="A32" s="279" t="s">
        <v>52</v>
      </c>
      <c r="B32" s="280">
        <f>COUNT(B24:B29)</f>
        <v>6</v>
      </c>
      <c r="C32" s="281"/>
      <c r="D32" s="282"/>
      <c r="E32" s="283"/>
    </row>
    <row r="33" spans="1:5" s="252" customFormat="1" ht="15.75" customHeight="1" x14ac:dyDescent="0.25">
      <c r="A33" s="259"/>
      <c r="B33" s="259"/>
      <c r="C33" s="259"/>
      <c r="D33" s="259"/>
      <c r="E33" s="259"/>
    </row>
    <row r="34" spans="1:5" s="252" customFormat="1" ht="16.5" customHeight="1" x14ac:dyDescent="0.3">
      <c r="A34" s="260" t="s">
        <v>103</v>
      </c>
      <c r="B34" s="284" t="s">
        <v>104</v>
      </c>
      <c r="C34" s="285"/>
      <c r="D34" s="285"/>
      <c r="E34" s="285"/>
    </row>
    <row r="35" spans="1:5" ht="16.5" customHeight="1" x14ac:dyDescent="0.3">
      <c r="A35" s="260"/>
      <c r="B35" s="284" t="s">
        <v>105</v>
      </c>
      <c r="C35" s="285"/>
      <c r="D35" s="285"/>
      <c r="E35" s="285"/>
    </row>
    <row r="36" spans="1:5" ht="16.5" customHeight="1" x14ac:dyDescent="0.3">
      <c r="A36" s="260"/>
      <c r="B36" s="284" t="s">
        <v>106</v>
      </c>
      <c r="C36" s="285"/>
      <c r="D36" s="285"/>
      <c r="E36" s="285"/>
    </row>
    <row r="37" spans="1:5" ht="15.75" customHeight="1" x14ac:dyDescent="0.25">
      <c r="A37" s="259"/>
      <c r="B37" s="259"/>
      <c r="C37" s="259"/>
      <c r="D37" s="259"/>
      <c r="E37" s="259"/>
    </row>
    <row r="38" spans="1:5" ht="16.5" customHeight="1" x14ac:dyDescent="0.3">
      <c r="A38" s="255" t="s">
        <v>13</v>
      </c>
      <c r="B38" s="256" t="s">
        <v>107</v>
      </c>
    </row>
    <row r="39" spans="1:5" ht="16.5" customHeight="1" x14ac:dyDescent="0.3">
      <c r="A39" s="260" t="s">
        <v>14</v>
      </c>
      <c r="B39" s="257"/>
      <c r="C39" s="259"/>
      <c r="D39" s="259"/>
      <c r="E39" s="259"/>
    </row>
    <row r="40" spans="1:5" ht="16.5" customHeight="1" x14ac:dyDescent="0.3">
      <c r="A40" s="260" t="s">
        <v>16</v>
      </c>
      <c r="B40" s="261"/>
      <c r="C40" s="259"/>
      <c r="D40" s="259"/>
      <c r="E40" s="259"/>
    </row>
    <row r="41" spans="1:5" ht="16.5" customHeight="1" x14ac:dyDescent="0.3">
      <c r="A41" s="257" t="s">
        <v>91</v>
      </c>
      <c r="B41" s="261"/>
      <c r="C41" s="259"/>
      <c r="D41" s="259"/>
      <c r="E41" s="259"/>
    </row>
    <row r="42" spans="1:5" ht="16.5" customHeight="1" x14ac:dyDescent="0.3">
      <c r="A42" s="257" t="s">
        <v>93</v>
      </c>
      <c r="B42" s="262"/>
      <c r="C42" s="259"/>
      <c r="D42" s="259"/>
      <c r="E42" s="259"/>
    </row>
    <row r="43" spans="1:5" ht="15.75" customHeight="1" x14ac:dyDescent="0.25">
      <c r="A43" s="259"/>
      <c r="B43" s="259"/>
      <c r="C43" s="259"/>
      <c r="D43" s="259"/>
      <c r="E43" s="259"/>
    </row>
    <row r="44" spans="1:5" ht="16.5" customHeight="1" x14ac:dyDescent="0.3">
      <c r="A44" s="263" t="s">
        <v>96</v>
      </c>
      <c r="B44" s="264" t="s">
        <v>97</v>
      </c>
      <c r="C44" s="263" t="s">
        <v>98</v>
      </c>
      <c r="D44" s="263" t="s">
        <v>99</v>
      </c>
      <c r="E44" s="263" t="s">
        <v>100</v>
      </c>
    </row>
    <row r="45" spans="1:5" ht="16.5" customHeight="1" x14ac:dyDescent="0.3">
      <c r="A45" s="265">
        <v>1</v>
      </c>
      <c r="B45" s="266">
        <v>10732125</v>
      </c>
      <c r="C45" s="266">
        <v>4634</v>
      </c>
      <c r="D45" s="267">
        <v>1.3</v>
      </c>
      <c r="E45" s="268">
        <v>3.5</v>
      </c>
    </row>
    <row r="46" spans="1:5" ht="16.5" customHeight="1" x14ac:dyDescent="0.3">
      <c r="A46" s="265">
        <v>2</v>
      </c>
      <c r="B46" s="266">
        <v>10735119</v>
      </c>
      <c r="C46" s="266">
        <v>4680</v>
      </c>
      <c r="D46" s="267">
        <v>1.3</v>
      </c>
      <c r="E46" s="267">
        <v>3.5</v>
      </c>
    </row>
    <row r="47" spans="1:5" ht="16.5" customHeight="1" x14ac:dyDescent="0.3">
      <c r="A47" s="265">
        <v>3</v>
      </c>
      <c r="B47" s="266">
        <v>10718486</v>
      </c>
      <c r="C47" s="266">
        <v>4718</v>
      </c>
      <c r="D47" s="267">
        <v>1.3</v>
      </c>
      <c r="E47" s="267">
        <v>3.5</v>
      </c>
    </row>
    <row r="48" spans="1:5" ht="16.5" customHeight="1" x14ac:dyDescent="0.3">
      <c r="A48" s="265">
        <v>4</v>
      </c>
      <c r="B48" s="266">
        <v>10720920</v>
      </c>
      <c r="C48" s="266">
        <v>4742</v>
      </c>
      <c r="D48" s="267">
        <v>1.3</v>
      </c>
      <c r="E48" s="267">
        <v>3.5</v>
      </c>
    </row>
    <row r="49" spans="1:7" ht="16.5" customHeight="1" x14ac:dyDescent="0.3">
      <c r="A49" s="265">
        <v>5</v>
      </c>
      <c r="B49" s="266">
        <v>10737227</v>
      </c>
      <c r="C49" s="266">
        <v>4797</v>
      </c>
      <c r="D49" s="267">
        <v>1.2</v>
      </c>
      <c r="E49" s="267">
        <v>3.5</v>
      </c>
    </row>
    <row r="50" spans="1:7" ht="16.5" customHeight="1" x14ac:dyDescent="0.3">
      <c r="A50" s="265">
        <v>6</v>
      </c>
      <c r="B50" s="269">
        <v>10753694</v>
      </c>
      <c r="C50" s="269">
        <v>4812</v>
      </c>
      <c r="D50" s="270">
        <v>1.3</v>
      </c>
      <c r="E50" s="270">
        <v>3.5</v>
      </c>
    </row>
    <row r="51" spans="1:7" ht="16.5" customHeight="1" x14ac:dyDescent="0.3">
      <c r="A51" s="271" t="s">
        <v>101</v>
      </c>
      <c r="B51" s="272">
        <f>AVERAGE(B45:B50)</f>
        <v>10732928.5</v>
      </c>
      <c r="C51" s="273">
        <f>AVERAGE(C45:C50)</f>
        <v>4730.5</v>
      </c>
      <c r="D51" s="274">
        <f>AVERAGE(D45:D50)</f>
        <v>1.2833333333333334</v>
      </c>
      <c r="E51" s="274">
        <f>AVERAGE(E45:E50)</f>
        <v>3.5</v>
      </c>
    </row>
    <row r="52" spans="1:7" ht="16.5" customHeight="1" x14ac:dyDescent="0.3">
      <c r="A52" s="275" t="s">
        <v>102</v>
      </c>
      <c r="B52" s="276">
        <f>(STDEV(B45:B50)/B51)</f>
        <v>1.1843500995628031E-3</v>
      </c>
      <c r="C52" s="277"/>
      <c r="D52" s="277"/>
      <c r="E52" s="278"/>
    </row>
    <row r="53" spans="1:7" s="252" customFormat="1" ht="16.5" customHeight="1" x14ac:dyDescent="0.3">
      <c r="A53" s="279" t="s">
        <v>52</v>
      </c>
      <c r="B53" s="280">
        <f>COUNT(B45:B50)</f>
        <v>6</v>
      </c>
      <c r="C53" s="281"/>
      <c r="D53" s="282"/>
      <c r="E53" s="283"/>
    </row>
    <row r="54" spans="1:7" s="252" customFormat="1" ht="15.75" customHeight="1" x14ac:dyDescent="0.25">
      <c r="A54" s="259"/>
      <c r="B54" s="259"/>
      <c r="C54" s="259"/>
      <c r="D54" s="259"/>
      <c r="E54" s="259"/>
    </row>
    <row r="55" spans="1:7" s="252" customFormat="1" ht="16.5" customHeight="1" x14ac:dyDescent="0.3">
      <c r="A55" s="260" t="s">
        <v>103</v>
      </c>
      <c r="B55" s="284" t="s">
        <v>104</v>
      </c>
      <c r="C55" s="285"/>
      <c r="D55" s="285"/>
      <c r="E55" s="285"/>
    </row>
    <row r="56" spans="1:7" ht="16.5" customHeight="1" x14ac:dyDescent="0.3">
      <c r="A56" s="260"/>
      <c r="B56" s="284" t="s">
        <v>105</v>
      </c>
      <c r="C56" s="285"/>
      <c r="D56" s="285"/>
      <c r="E56" s="285"/>
    </row>
    <row r="57" spans="1:7" ht="16.5" customHeight="1" x14ac:dyDescent="0.3">
      <c r="A57" s="260"/>
      <c r="B57" s="284" t="s">
        <v>106</v>
      </c>
      <c r="C57" s="285"/>
      <c r="D57" s="285"/>
      <c r="E57" s="285"/>
    </row>
    <row r="58" spans="1:7" ht="14.25" customHeight="1" thickBot="1" x14ac:dyDescent="0.3">
      <c r="A58" s="286"/>
      <c r="B58" s="287"/>
      <c r="D58" s="288"/>
      <c r="F58" s="289"/>
      <c r="G58" s="289"/>
    </row>
    <row r="59" spans="1:7" ht="15" customHeight="1" x14ac:dyDescent="0.3">
      <c r="B59" s="290" t="s">
        <v>77</v>
      </c>
      <c r="C59" s="290"/>
      <c r="E59" s="291" t="s">
        <v>78</v>
      </c>
      <c r="F59" s="292"/>
      <c r="G59" s="291" t="s">
        <v>79</v>
      </c>
    </row>
    <row r="60" spans="1:7" ht="15" customHeight="1" x14ac:dyDescent="0.3">
      <c r="A60" s="293" t="s">
        <v>80</v>
      </c>
      <c r="B60" s="294"/>
      <c r="C60" s="294"/>
      <c r="E60" s="294"/>
      <c r="G60" s="294"/>
    </row>
    <row r="61" spans="1:7" ht="15" customHeight="1" x14ac:dyDescent="0.3">
      <c r="A61" s="293" t="s">
        <v>81</v>
      </c>
      <c r="B61" s="295"/>
      <c r="C61" s="295"/>
      <c r="E61" s="295"/>
      <c r="G61" s="29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Azelastine Hydrochloride</vt:lpstr>
      <vt:lpstr>Mometasone Furoate</vt:lpstr>
      <vt:lpstr>SST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dcterms:created xsi:type="dcterms:W3CDTF">2005-07-05T10:19:27Z</dcterms:created>
  <dcterms:modified xsi:type="dcterms:W3CDTF">2015-04-29T05:58:37Z</dcterms:modified>
  <cp:category/>
</cp:coreProperties>
</file>