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" sheetId="1" r:id="rId1"/>
    <sheet name="Isoconazole Nitrate" sheetId="2" r:id="rId2"/>
    <sheet name="Diflucortolone Valerate" sheetId="3" r:id="rId3"/>
  </sheets>
  <calcPr calcId="145621"/>
</workbook>
</file>

<file path=xl/calcChain.xml><?xml version="1.0" encoding="utf-8"?>
<calcChain xmlns="http://schemas.openxmlformats.org/spreadsheetml/2006/main">
  <c r="B42" i="1" l="1"/>
  <c r="B41" i="1"/>
  <c r="B40" i="1"/>
  <c r="B21" i="1"/>
  <c r="B20" i="1"/>
  <c r="B19" i="1"/>
  <c r="D67" i="2"/>
  <c r="D63" i="2"/>
  <c r="D59" i="2"/>
  <c r="C75" i="3"/>
  <c r="G70" i="3"/>
  <c r="B67" i="3"/>
  <c r="B68" i="3" s="1"/>
  <c r="G66" i="3"/>
  <c r="G62" i="3"/>
  <c r="E56" i="3"/>
  <c r="B55" i="3"/>
  <c r="B45" i="3"/>
  <c r="D48" i="3" s="1"/>
  <c r="F42" i="3"/>
  <c r="D42" i="3"/>
  <c r="G41" i="3"/>
  <c r="E41" i="3"/>
  <c r="B34" i="3"/>
  <c r="D44" i="3" s="1"/>
  <c r="B30" i="3"/>
  <c r="C75" i="2"/>
  <c r="G70" i="2"/>
  <c r="B67" i="2"/>
  <c r="B68" i="2" s="1"/>
  <c r="G66" i="2"/>
  <c r="G62" i="2"/>
  <c r="E56" i="2"/>
  <c r="B55" i="2"/>
  <c r="B45" i="2"/>
  <c r="D48" i="2" s="1"/>
  <c r="D49" i="2" s="1"/>
  <c r="F44" i="2"/>
  <c r="D44" i="2"/>
  <c r="F42" i="2"/>
  <c r="D42" i="2"/>
  <c r="G41" i="2"/>
  <c r="E41" i="2"/>
  <c r="B34" i="2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4" i="3" l="1"/>
  <c r="F45" i="3" s="1"/>
  <c r="D49" i="3"/>
  <c r="D45" i="2"/>
  <c r="F45" i="2"/>
  <c r="D45" i="3"/>
  <c r="D46" i="3" s="1"/>
  <c r="F46" i="2" l="1"/>
  <c r="G39" i="2"/>
  <c r="G40" i="2"/>
  <c r="G38" i="2"/>
  <c r="G42" i="2" s="1"/>
  <c r="D46" i="2"/>
  <c r="E39" i="2"/>
  <c r="E40" i="2"/>
  <c r="E38" i="2"/>
  <c r="F46" i="3"/>
  <c r="G38" i="3"/>
  <c r="G40" i="3"/>
  <c r="G39" i="3"/>
  <c r="E39" i="3"/>
  <c r="E40" i="3"/>
  <c r="E38" i="3"/>
  <c r="D50" i="3" s="1"/>
  <c r="D51" i="2" l="1"/>
  <c r="D52" i="2"/>
  <c r="E42" i="2"/>
  <c r="D50" i="2"/>
  <c r="G69" i="3"/>
  <c r="G67" i="3"/>
  <c r="G68" i="3"/>
  <c r="G42" i="3"/>
  <c r="D51" i="3"/>
  <c r="G59" i="3"/>
  <c r="G65" i="3"/>
  <c r="G61" i="3"/>
  <c r="G64" i="3"/>
  <c r="G60" i="3"/>
  <c r="G63" i="3"/>
  <c r="E42" i="3"/>
  <c r="D52" i="3"/>
  <c r="G69" i="2" l="1"/>
  <c r="G68" i="2"/>
  <c r="G65" i="2"/>
  <c r="G61" i="2"/>
  <c r="G64" i="2"/>
  <c r="G60" i="2"/>
  <c r="G63" i="2"/>
  <c r="G59" i="2"/>
  <c r="G67" i="2"/>
  <c r="G71" i="3"/>
  <c r="G73" i="3"/>
  <c r="G71" i="2" l="1"/>
  <c r="G73" i="2"/>
  <c r="G72" i="3"/>
  <c r="F75" i="3"/>
  <c r="G72" i="2" l="1"/>
  <c r="F75" i="2"/>
</calcChain>
</file>

<file path=xl/sharedStrings.xml><?xml version="1.0" encoding="utf-8"?>
<sst xmlns="http://schemas.openxmlformats.org/spreadsheetml/2006/main" count="234" uniqueCount="105">
  <si>
    <t>HPLC System Suitability Report</t>
  </si>
  <si>
    <t>Analysis Data</t>
  </si>
  <si>
    <t>Assay</t>
  </si>
  <si>
    <t>Sample(s)</t>
  </si>
  <si>
    <t>Reference Substance:</t>
  </si>
  <si>
    <t>Duoskin Cream</t>
  </si>
  <si>
    <t>% age Purity:</t>
  </si>
  <si>
    <t>NDQD201407607</t>
  </si>
  <si>
    <t>Weight (mg):</t>
  </si>
  <si>
    <t>Standard Conc (mg/mL):</t>
  </si>
  <si>
    <t>2014-08-11 07:30:49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</si>
  <si>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</si>
  <si>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</si>
  <si>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</si>
  <si>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</si>
  <si>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</si>
  <si>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</si>
  <si>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</si>
  <si>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</si>
  <si>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</si>
  <si>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</si>
  <si>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</si>
  <si>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</si>
  <si>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</si>
  <si>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</si>
  <si>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</si>
  <si>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</si>
  <si>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</si>
  <si>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</si>
  <si>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</si>
  <si>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</si>
  <si>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</si>
  <si>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</si>
  <si>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</si>
  <si>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</si>
  <si>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</si>
  <si>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</si>
  <si>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</si>
  <si>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</si>
  <si>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</si>
  <si>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</si>
  <si>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</si>
  <si>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</si>
  <si>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</si>
  <si>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</si>
  <si>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</si>
  <si>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</si>
  <si>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</si>
  <si>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</si>
  <si>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</si>
  <si>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</si>
  <si>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</si>
  <si>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</si>
  <si>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</si>
  <si>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</si>
  <si>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</si>
  <si>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</si>
  <si>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</si>
  <si>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</si>
  <si>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</si>
  <si>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</si>
  <si>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</si>
  <si>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</si>
  <si>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</si>
  <si>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</si>
  <si>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</si>
  <si>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</si>
  <si>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</si>
  <si>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</si>
  <si>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</si>
  <si>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</si>
  <si>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assalt (mg):</t>
  </si>
  <si>
    <t>Average Desired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</si>
  <si>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</si>
  <si>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</si>
  <si>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</si>
  <si>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</si>
  <si>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</si>
  <si>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Initial Sample dilution (mL):</t>
  </si>
  <si>
    <t>Sample Weight (g)</t>
  </si>
  <si>
    <r>
      <t xml:space="preserve">% </t>
    </r>
    <r>
      <rPr>
        <b/>
        <vertAlign val="superscript"/>
        <sz val="14"/>
        <color rgb="FF000000"/>
        <rFont val="Book Antiqua"/>
      </rPr>
      <t>W</t>
    </r>
    <r>
      <rPr>
        <b/>
        <sz val="14"/>
        <color rgb="FF000000"/>
        <rFont val="Book Antiqua"/>
      </rPr>
      <t>/</t>
    </r>
    <r>
      <rPr>
        <b/>
        <vertAlign val="subscript"/>
        <sz val="14"/>
        <color rgb="FF000000"/>
        <rFont val="Book Antiqua"/>
      </rPr>
      <t>W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</si>
  <si>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</si>
  <si>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</si>
  <si>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</si>
  <si>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</si>
  <si>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</si>
  <si>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</si>
  <si>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</si>
  <si>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</si>
  <si>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</si>
  <si>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</si>
  <si>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</si>
  <si>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</si>
  <si>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(g)</t>
  </si>
  <si>
    <t>Comment</t>
  </si>
  <si>
    <t xml:space="preserve">The content of </t>
  </si>
  <si>
    <t xml:space="preserve">in the sample is </t>
  </si>
  <si>
    <t>Diflucortolone Valerate</t>
  </si>
  <si>
    <t>Isoconazole Nitrate</t>
  </si>
  <si>
    <t>Diflucortolone Valerate 0.1%</t>
  </si>
  <si>
    <t>Each tubes contains Diflucortolone valerate 0.1%</t>
  </si>
  <si>
    <t>Kefa</t>
  </si>
  <si>
    <t xml:space="preserve">Each tubes contains Isoconazole nitrate 1% </t>
  </si>
  <si>
    <t xml:space="preserve">Isoconazole nitrate 1% </t>
  </si>
  <si>
    <t xml:space="preserve">Assay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</si>
</sst>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0\ &quot;g&quot;"/>
    <numFmt numFmtId="170" formatCode="0.0000"/>
    <numFmt numFmtId="171" formatCode="0.0000\ &quot;% w/w&quot;"/>
    <numFmt numFmtId="175" formatCode="0.0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b/>
      <i/>
      <sz val="14"/>
      <color rgb="FF000000"/>
      <name val="Book Antiqua"/>
    </font>
    <font>
      <sz val="14"/>
      <color rgb="FF000000"/>
      <name val="Arial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vertAlign val="superscript"/>
      <sz val="14"/>
      <color rgb="FF000000"/>
      <name val="Book Antiqua"/>
    </font>
    <font>
      <b/>
      <vertAlign val="subscript"/>
      <sz val="14"/>
      <color rgb="FF000000"/>
      <name val="Book Antiqua"/>
    </font>
    <font>
      <b/>
      <sz val="14"/>
      <color rgb="FF000000"/>
      <name val="Book Antiqua"/>
      <family val="1"/>
    </font>
    <font>
      <sz val="1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4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0" fontId="8" fillId="2" borderId="30" xfId="0" applyFont="1" applyFill="1" applyBorder="1" applyAlignment="1">
      <alignment horizontal="right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32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2" fontId="8" fillId="6" borderId="34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3" borderId="33" xfId="0" applyFont="1" applyFill="1" applyBorder="1" applyAlignment="1" applyProtection="1">
      <alignment horizontal="center"/>
      <protection locked="0"/>
    </xf>
    <xf numFmtId="0" fontId="8" fillId="2" borderId="35" xfId="0" applyFont="1" applyFill="1" applyBorder="1" applyAlignment="1">
      <alignment horizontal="right"/>
    </xf>
    <xf numFmtId="0" fontId="8" fillId="2" borderId="31" xfId="0" applyFont="1" applyFill="1" applyBorder="1" applyAlignment="1">
      <alignment horizontal="right"/>
    </xf>
    <xf numFmtId="168" fontId="9" fillId="7" borderId="31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8" fillId="7" borderId="34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9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170" fontId="8" fillId="2" borderId="36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center"/>
    </xf>
    <xf numFmtId="170" fontId="8" fillId="2" borderId="35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170" fontId="8" fillId="2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 vertical="center"/>
    </xf>
    <xf numFmtId="164" fontId="9" fillId="2" borderId="3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170" fontId="11" fillId="7" borderId="23" xfId="0" applyNumberFormat="1" applyFont="1" applyFill="1" applyBorder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11" fillId="7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171" fontId="11" fillId="2" borderId="0" xfId="0" applyNumberFormat="1" applyFont="1" applyFill="1" applyAlignment="1">
      <alignment horizontal="center" vertical="center"/>
    </xf>
    <xf numFmtId="0" fontId="13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7" xfId="0" applyFont="1" applyFill="1" applyBorder="1"/>
    <xf numFmtId="0" fontId="9" fillId="2" borderId="0" xfId="0" applyFont="1" applyFill="1" applyAlignment="1">
      <alignment horizontal="center"/>
    </xf>
    <xf numFmtId="0" fontId="9" fillId="2" borderId="7" xfId="0" applyFont="1" applyFill="1" applyBorder="1"/>
    <xf numFmtId="0" fontId="9" fillId="2" borderId="0" xfId="0" applyFont="1" applyFill="1"/>
    <xf numFmtId="0" fontId="9" fillId="2" borderId="7" xfId="0" applyFont="1" applyFill="1" applyBorder="1"/>
    <xf numFmtId="0" fontId="9" fillId="2" borderId="11" xfId="0" applyFont="1" applyFill="1" applyBorder="1"/>
    <xf numFmtId="0" fontId="9" fillId="2" borderId="11" xfId="0" applyFont="1" applyFill="1" applyBorder="1"/>
    <xf numFmtId="0" fontId="8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4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168" fontId="8" fillId="2" borderId="21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168" fontId="8" fillId="2" borderId="25" xfId="0" applyNumberFormat="1" applyFont="1" applyFill="1" applyBorder="1" applyAlignment="1">
      <alignment horizontal="center"/>
    </xf>
    <xf numFmtId="168" fontId="8" fillId="2" borderId="2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68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32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2" fontId="8" fillId="6" borderId="34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3" borderId="33" xfId="0" applyFont="1" applyFill="1" applyBorder="1" applyAlignment="1" applyProtection="1">
      <alignment horizontal="center"/>
      <protection locked="0"/>
    </xf>
    <xf numFmtId="0" fontId="8" fillId="2" borderId="35" xfId="0" applyFont="1" applyFill="1" applyBorder="1" applyAlignment="1">
      <alignment horizontal="right"/>
    </xf>
    <xf numFmtId="0" fontId="8" fillId="2" borderId="31" xfId="0" applyFont="1" applyFill="1" applyBorder="1" applyAlignment="1">
      <alignment horizontal="right"/>
    </xf>
    <xf numFmtId="168" fontId="9" fillId="7" borderId="31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8" fillId="7" borderId="34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9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170" fontId="8" fillId="2" borderId="36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center"/>
    </xf>
    <xf numFmtId="170" fontId="8" fillId="2" borderId="35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10" fillId="3" borderId="38" xfId="0" applyFont="1" applyFill="1" applyBorder="1" applyAlignment="1" applyProtection="1">
      <alignment horizontal="center"/>
      <protection locked="0"/>
    </xf>
    <xf numFmtId="170" fontId="8" fillId="2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 vertical="center"/>
    </xf>
    <xf numFmtId="164" fontId="9" fillId="2" borderId="3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170" fontId="11" fillId="7" borderId="23" xfId="0" applyNumberFormat="1" applyFont="1" applyFill="1" applyBorder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11" fillId="7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171" fontId="11" fillId="2" borderId="0" xfId="0" applyNumberFormat="1" applyFont="1" applyFill="1" applyAlignment="1">
      <alignment horizontal="center" vertical="center"/>
    </xf>
    <xf numFmtId="0" fontId="13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7" xfId="0" applyFont="1" applyFill="1" applyBorder="1"/>
    <xf numFmtId="0" fontId="9" fillId="2" borderId="0" xfId="0" applyFont="1" applyFill="1" applyAlignment="1">
      <alignment horizontal="center"/>
    </xf>
    <xf numFmtId="0" fontId="9" fillId="2" borderId="7" xfId="0" applyFont="1" applyFill="1" applyBorder="1"/>
    <xf numFmtId="0" fontId="9" fillId="2" borderId="0" xfId="0" applyFont="1" applyFill="1"/>
    <xf numFmtId="0" fontId="9" fillId="2" borderId="7" xfId="0" applyFont="1" applyFill="1" applyBorder="1"/>
    <xf numFmtId="0" fontId="9" fillId="2" borderId="11" xfId="0" applyFont="1" applyFill="1" applyBorder="1"/>
    <xf numFmtId="0" fontId="9" fillId="2" borderId="11" xfId="0" applyFont="1" applyFill="1" applyBorder="1"/>
    <xf numFmtId="2" fontId="11" fillId="3" borderId="0" xfId="0" applyNumberFormat="1" applyFont="1" applyFill="1" applyAlignment="1" applyProtection="1">
      <alignment horizontal="center"/>
      <protection locked="0"/>
    </xf>
    <xf numFmtId="0" fontId="8" fillId="2" borderId="3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13" fillId="2" borderId="42" xfId="0" applyFont="1" applyFill="1" applyBorder="1" applyAlignment="1">
      <alignment horizontal="left" vertical="center" wrapText="1"/>
    </xf>
    <xf numFmtId="0" fontId="13" fillId="2" borderId="43" xfId="0" applyFont="1" applyFill="1" applyBorder="1" applyAlignment="1">
      <alignment horizontal="left" vertical="center" wrapText="1"/>
    </xf>
    <xf numFmtId="0" fontId="13" fillId="2" borderId="44" xfId="0" applyFont="1" applyFill="1" applyBorder="1" applyAlignment="1">
      <alignment horizontal="left" vertical="center" wrapText="1"/>
    </xf>
    <xf numFmtId="0" fontId="9" fillId="2" borderId="45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3" fillId="2" borderId="12" xfId="0" applyFont="1" applyFill="1" applyBorder="1" applyAlignment="1">
      <alignment horizontal="left" vertical="center" wrapText="1"/>
    </xf>
    <xf numFmtId="0" fontId="13" fillId="2" borderId="13" xfId="0" applyFont="1" applyFill="1" applyBorder="1" applyAlignment="1">
      <alignment horizontal="left" vertical="center" wrapText="1"/>
    </xf>
    <xf numFmtId="0" fontId="13" fillId="2" borderId="38" xfId="0" applyFont="1" applyFill="1" applyBorder="1" applyAlignment="1">
      <alignment horizontal="left" vertical="center" wrapText="1"/>
    </xf>
    <xf numFmtId="0" fontId="13" fillId="2" borderId="39" xfId="0" applyFont="1" applyFill="1" applyBorder="1" applyAlignment="1">
      <alignment horizontal="left" vertical="center" wrapText="1"/>
    </xf>
    <xf numFmtId="0" fontId="9" fillId="2" borderId="36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2" fontId="11" fillId="3" borderId="31" xfId="0" applyNumberFormat="1" applyFont="1" applyFill="1" applyBorder="1" applyAlignment="1" applyProtection="1">
      <alignment horizontal="center"/>
      <protection locked="0"/>
    </xf>
    <xf numFmtId="168" fontId="10" fillId="3" borderId="36" xfId="0" applyNumberFormat="1" applyFont="1" applyFill="1" applyBorder="1" applyAlignment="1" applyProtection="1">
      <alignment horizontal="center" vertical="center"/>
      <protection locked="0"/>
    </xf>
    <xf numFmtId="168" fontId="10" fillId="3" borderId="35" xfId="0" applyNumberFormat="1" applyFont="1" applyFill="1" applyBorder="1" applyAlignment="1" applyProtection="1">
      <alignment horizontal="center" vertical="center"/>
      <protection locked="0"/>
    </xf>
    <xf numFmtId="168" fontId="10" fillId="3" borderId="37" xfId="0" applyNumberFormat="1" applyFont="1" applyFill="1" applyBorder="1" applyAlignment="1" applyProtection="1">
      <alignment horizontal="center" vertical="center"/>
      <protection locked="0"/>
    </xf>
    <xf numFmtId="175" fontId="10" fillId="3" borderId="12" xfId="0" applyNumberFormat="1" applyFont="1" applyFill="1" applyBorder="1" applyAlignment="1" applyProtection="1">
      <alignment horizontal="center"/>
      <protection locked="0"/>
    </xf>
    <xf numFmtId="175" fontId="10" fillId="3" borderId="14" xfId="0" applyNumberFormat="1" applyFont="1" applyFill="1" applyBorder="1" applyAlignment="1" applyProtection="1">
      <alignment horizontal="center"/>
      <protection locked="0"/>
    </xf>
    <xf numFmtId="175" fontId="10" fillId="3" borderId="38" xfId="0" applyNumberFormat="1" applyFont="1" applyFill="1" applyBorder="1" applyAlignment="1" applyProtection="1">
      <alignment horizontal="center"/>
      <protection locked="0"/>
    </xf>
    <xf numFmtId="0" fontId="21" fillId="2" borderId="7" xfId="0" applyFont="1" applyFill="1" applyBorder="1"/>
    <xf numFmtId="0" fontId="23" fillId="3" borderId="0" xfId="0" applyFont="1" applyFill="1" applyAlignment="1" applyProtection="1">
      <alignment horizontal="left"/>
      <protection locked="0"/>
    </xf>
    <xf numFmtId="175" fontId="11" fillId="3" borderId="20" xfId="0" applyNumberFormat="1" applyFont="1" applyFill="1" applyBorder="1" applyAlignment="1" applyProtection="1">
      <alignment horizontal="center"/>
      <protection locked="0"/>
    </xf>
    <xf numFmtId="175" fontId="11" fillId="3" borderId="14" xfId="0" applyNumberFormat="1" applyFont="1" applyFill="1" applyBorder="1" applyAlignment="1" applyProtection="1">
      <alignment horizontal="center"/>
      <protection locked="0"/>
    </xf>
    <xf numFmtId="175" fontId="11" fillId="3" borderId="24" xfId="0" applyNumberFormat="1" applyFont="1" applyFill="1" applyBorder="1" applyAlignment="1" applyProtection="1">
      <alignment horizontal="center"/>
      <protection locked="0"/>
    </xf>
    <xf numFmtId="2" fontId="8" fillId="2" borderId="17" xfId="0" applyNumberFormat="1" applyFont="1" applyFill="1" applyBorder="1" applyAlignment="1">
      <alignment horizontal="center"/>
    </xf>
    <xf numFmtId="2" fontId="8" fillId="2" borderId="21" xfId="0" applyNumberFormat="1" applyFont="1" applyFill="1" applyBorder="1" applyAlignment="1">
      <alignment horizontal="center"/>
    </xf>
    <xf numFmtId="2" fontId="8" fillId="2" borderId="25" xfId="0" applyNumberFormat="1" applyFont="1" applyFill="1" applyBorder="1" applyAlignment="1">
      <alignment horizontal="center"/>
    </xf>
    <xf numFmtId="2" fontId="9" fillId="6" borderId="28" xfId="0" applyNumberFormat="1" applyFont="1" applyFill="1" applyBorder="1" applyAlignment="1">
      <alignment horizontal="center"/>
    </xf>
    <xf numFmtId="2" fontId="8" fillId="2" borderId="18" xfId="0" applyNumberFormat="1" applyFont="1" applyFill="1" applyBorder="1" applyAlignment="1">
      <alignment horizontal="center"/>
    </xf>
    <xf numFmtId="2" fontId="8" fillId="2" borderId="22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9" fillId="6" borderId="29" xfId="0" applyNumberFormat="1" applyFont="1" applyFill="1" applyBorder="1" applyAlignment="1">
      <alignment horizontal="center"/>
    </xf>
    <xf numFmtId="175" fontId="9" fillId="6" borderId="27" xfId="0" applyNumberFormat="1" applyFont="1" applyFill="1" applyBorder="1" applyAlignment="1">
      <alignment horizontal="center"/>
    </xf>
    <xf numFmtId="0" fontId="24" fillId="2" borderId="0" xfId="0" applyFont="1" applyFill="1" applyAlignment="1">
      <alignment horizontal="left"/>
    </xf>
    <xf numFmtId="0" fontId="25" fillId="2" borderId="0" xfId="0" applyFont="1" applyFill="1" applyAlignment="1">
      <alignment horizontal="left"/>
    </xf>
    <xf numFmtId="2" fontId="25" fillId="2" borderId="0" xfId="0" applyNumberFormat="1" applyFont="1" applyFill="1" applyAlignment="1">
      <alignment horizontal="center"/>
    </xf>
    <xf numFmtId="175" fontId="7" fillId="3" borderId="3" xfId="0" applyNumberFormat="1" applyFont="1" applyFill="1" applyBorder="1" applyAlignment="1" applyProtection="1">
      <alignment horizontal="center"/>
      <protection locked="0"/>
    </xf>
    <xf numFmtId="175" fontId="7" fillId="3" borderId="5" xfId="0" applyNumberFormat="1" applyFont="1" applyFill="1" applyBorder="1" applyAlignment="1" applyProtection="1">
      <alignment horizontal="center"/>
      <protection locked="0"/>
    </xf>
    <xf numFmtId="175" fontId="5" fillId="4" borderId="2" xfId="0" applyNumberFormat="1" applyFont="1" applyFill="1" applyBorder="1" applyAlignment="1">
      <alignment horizontal="center"/>
    </xf>
    <xf numFmtId="0" fontId="22" fillId="2" borderId="7" xfId="0" applyFont="1" applyFill="1" applyBorder="1"/>
    <xf numFmtId="175" fontId="5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25" workbookViewId="0">
      <selection activeCell="E7" sqref="E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6" t="s">
        <v>0</v>
      </c>
      <c r="B15" s="236"/>
      <c r="C15" s="236"/>
      <c r="D15" s="236"/>
      <c r="E15" s="23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81" t="s">
        <v>97</v>
      </c>
      <c r="C18" s="10"/>
      <c r="D18" s="10"/>
      <c r="E18" s="10"/>
    </row>
    <row r="19" spans="1:6" ht="16.5" customHeight="1" x14ac:dyDescent="0.3">
      <c r="A19" s="11" t="s">
        <v>6</v>
      </c>
      <c r="B19" s="12">
        <f>'Diflucortolone Valerate'!B28</f>
        <v>98.8</v>
      </c>
      <c r="C19" s="10"/>
      <c r="D19" s="10"/>
      <c r="E19" s="10"/>
    </row>
    <row r="20" spans="1:6" ht="16.5" customHeight="1" x14ac:dyDescent="0.3">
      <c r="A20" s="7" t="s">
        <v>8</v>
      </c>
      <c r="B20" s="282">
        <f>'Diflucortolone Valerate'!D43</f>
        <v>20.100000000000001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B20/50*5/100</f>
        <v>2.0100000000000003E-2</v>
      </c>
      <c r="C21" s="10"/>
      <c r="D21" s="10"/>
      <c r="E21" s="10"/>
    </row>
    <row r="22" spans="1:6" ht="15.75" customHeight="1" x14ac:dyDescent="0.25">
      <c r="A22" s="10"/>
      <c r="B22" s="10" t="s">
        <v>10</v>
      </c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283">
        <v>6879338</v>
      </c>
      <c r="C24" s="18">
        <v>10815.7</v>
      </c>
      <c r="D24" s="19">
        <v>1</v>
      </c>
      <c r="E24" s="20">
        <v>17.600000000000001</v>
      </c>
    </row>
    <row r="25" spans="1:6" ht="16.5" customHeight="1" x14ac:dyDescent="0.3">
      <c r="A25" s="17">
        <v>2</v>
      </c>
      <c r="B25" s="283">
        <v>6846068</v>
      </c>
      <c r="C25" s="18">
        <v>10803.3</v>
      </c>
      <c r="D25" s="19">
        <v>1</v>
      </c>
      <c r="E25" s="19">
        <v>17.600000000000001</v>
      </c>
    </row>
    <row r="26" spans="1:6" ht="16.5" customHeight="1" x14ac:dyDescent="0.3">
      <c r="A26" s="17">
        <v>3</v>
      </c>
      <c r="B26" s="283">
        <v>6832892</v>
      </c>
      <c r="C26" s="18">
        <v>10800.4</v>
      </c>
      <c r="D26" s="19">
        <v>0.9</v>
      </c>
      <c r="E26" s="19">
        <v>17.600000000000001</v>
      </c>
    </row>
    <row r="27" spans="1:6" ht="16.5" customHeight="1" x14ac:dyDescent="0.3">
      <c r="A27" s="17">
        <v>4</v>
      </c>
      <c r="B27" s="283">
        <v>6885912</v>
      </c>
      <c r="C27" s="18">
        <v>10755.3</v>
      </c>
      <c r="D27" s="19">
        <v>0.9</v>
      </c>
      <c r="E27" s="19">
        <v>17.600000000000001</v>
      </c>
    </row>
    <row r="28" spans="1:6" ht="16.5" customHeight="1" x14ac:dyDescent="0.3">
      <c r="A28" s="17">
        <v>5</v>
      </c>
      <c r="B28" s="283">
        <v>6853503</v>
      </c>
      <c r="C28" s="18">
        <v>10774.8</v>
      </c>
      <c r="D28" s="19">
        <v>0.9</v>
      </c>
      <c r="E28" s="19">
        <v>17.600000000000001</v>
      </c>
    </row>
    <row r="29" spans="1:6" ht="16.5" customHeight="1" x14ac:dyDescent="0.3">
      <c r="A29" s="17">
        <v>6</v>
      </c>
      <c r="B29" s="284">
        <v>6881243</v>
      </c>
      <c r="C29" s="21">
        <v>10773.6</v>
      </c>
      <c r="D29" s="22">
        <v>0.9</v>
      </c>
      <c r="E29" s="22">
        <v>17.600000000000001</v>
      </c>
    </row>
    <row r="30" spans="1:6" ht="16.5" customHeight="1" x14ac:dyDescent="0.3">
      <c r="A30" s="23" t="s">
        <v>16</v>
      </c>
      <c r="B30" s="285">
        <f>AVERAGE(B24:B29)</f>
        <v>6863159.333333333</v>
      </c>
      <c r="C30" s="287">
        <f>AVERAGE(C24:C29)</f>
        <v>10787.183333333332</v>
      </c>
      <c r="D30" s="24">
        <f>AVERAGE(D24:D29)</f>
        <v>0.93333333333333346</v>
      </c>
      <c r="E30" s="24">
        <f>AVERAGE(E24:E29)</f>
        <v>17.599999999999998</v>
      </c>
    </row>
    <row r="31" spans="1:6" ht="16.5" customHeight="1" x14ac:dyDescent="0.3">
      <c r="A31" s="25" t="s">
        <v>17</v>
      </c>
      <c r="B31" s="26">
        <f>(STDEV(B24:B29)/B30)</f>
        <v>3.1975115707075178E-3</v>
      </c>
      <c r="C31" s="27"/>
      <c r="D31" s="27"/>
      <c r="E31" s="28"/>
      <c r="F31" s="2"/>
    </row>
    <row r="32" spans="1:6" s="2" customFormat="1" ht="16.5" customHeight="1" x14ac:dyDescent="0.3">
      <c r="A32" s="29" t="s">
        <v>18</v>
      </c>
      <c r="B32" s="30">
        <f>COUNT(B24:B29)</f>
        <v>6</v>
      </c>
      <c r="C32" s="31"/>
      <c r="D32" s="32"/>
      <c r="E32" s="33"/>
    </row>
    <row r="33" spans="1:6" s="2" customFormat="1" ht="15.75" customHeight="1" x14ac:dyDescent="0.25">
      <c r="A33" s="10"/>
      <c r="B33" s="10"/>
      <c r="C33" s="10"/>
      <c r="D33" s="10"/>
      <c r="E33" s="34"/>
    </row>
    <row r="34" spans="1:6" s="2" customFormat="1" ht="16.5" customHeight="1" x14ac:dyDescent="0.3">
      <c r="A34" s="11" t="s">
        <v>19</v>
      </c>
      <c r="B34" s="35" t="s">
        <v>20</v>
      </c>
      <c r="C34" s="36"/>
      <c r="D34" s="36"/>
      <c r="E34" s="37"/>
    </row>
    <row r="35" spans="1:6" ht="16.5" customHeight="1" x14ac:dyDescent="0.3">
      <c r="A35" s="11"/>
      <c r="B35" s="35" t="s">
        <v>21</v>
      </c>
      <c r="C35" s="36"/>
      <c r="D35" s="36"/>
      <c r="E35" s="37"/>
      <c r="F35" s="2"/>
    </row>
    <row r="36" spans="1:6" ht="16.5" customHeight="1" x14ac:dyDescent="0.3">
      <c r="A36" s="11"/>
      <c r="B36" s="38" t="s">
        <v>22</v>
      </c>
      <c r="C36" s="36"/>
      <c r="D36" s="36"/>
      <c r="E36" s="36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280" t="s">
        <v>104</v>
      </c>
    </row>
    <row r="39" spans="1:6" ht="16.5" customHeight="1" x14ac:dyDescent="0.3">
      <c r="A39" s="11" t="s">
        <v>4</v>
      </c>
      <c r="B39" s="281" t="s">
        <v>98</v>
      </c>
      <c r="C39" s="10"/>
      <c r="D39" s="10"/>
      <c r="E39" s="10"/>
    </row>
    <row r="40" spans="1:6" ht="16.5" customHeight="1" x14ac:dyDescent="0.3">
      <c r="A40" s="11" t="s">
        <v>6</v>
      </c>
      <c r="B40" s="12">
        <f>'Isoconazole Nitrate'!B28</f>
        <v>100</v>
      </c>
      <c r="C40" s="10"/>
      <c r="D40" s="10"/>
      <c r="E40" s="10"/>
    </row>
    <row r="41" spans="1:6" ht="16.5" customHeight="1" x14ac:dyDescent="0.3">
      <c r="A41" s="7" t="s">
        <v>8</v>
      </c>
      <c r="B41" s="12">
        <f>'Isoconazole Nitrate'!D43</f>
        <v>23</v>
      </c>
      <c r="C41" s="10"/>
      <c r="D41" s="10"/>
      <c r="E41" s="10"/>
    </row>
    <row r="42" spans="1:6" ht="16.5" customHeight="1" x14ac:dyDescent="0.3">
      <c r="A42" s="7" t="s">
        <v>9</v>
      </c>
      <c r="B42" s="13">
        <f>B41/100</f>
        <v>0.23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283">
        <v>20968745</v>
      </c>
      <c r="C45" s="18">
        <v>12813.7</v>
      </c>
      <c r="D45" s="19">
        <v>1</v>
      </c>
      <c r="E45" s="20">
        <v>25.9</v>
      </c>
    </row>
    <row r="46" spans="1:6" ht="16.5" customHeight="1" x14ac:dyDescent="0.3">
      <c r="A46" s="17">
        <v>2</v>
      </c>
      <c r="B46" s="283">
        <v>20782402</v>
      </c>
      <c r="C46" s="18">
        <v>12837.5</v>
      </c>
      <c r="D46" s="19">
        <v>1</v>
      </c>
      <c r="E46" s="19">
        <v>25.9</v>
      </c>
    </row>
    <row r="47" spans="1:6" ht="16.5" customHeight="1" x14ac:dyDescent="0.3">
      <c r="A47" s="17">
        <v>3</v>
      </c>
      <c r="B47" s="283">
        <v>20713963</v>
      </c>
      <c r="C47" s="18">
        <v>12820.3</v>
      </c>
      <c r="D47" s="19">
        <v>1</v>
      </c>
      <c r="E47" s="19">
        <v>25.9</v>
      </c>
    </row>
    <row r="48" spans="1:6" ht="16.5" customHeight="1" x14ac:dyDescent="0.3">
      <c r="A48" s="17">
        <v>4</v>
      </c>
      <c r="B48" s="283">
        <v>20821752</v>
      </c>
      <c r="C48" s="18">
        <v>12806.9</v>
      </c>
      <c r="D48" s="19">
        <v>1</v>
      </c>
      <c r="E48" s="19">
        <v>25.9</v>
      </c>
    </row>
    <row r="49" spans="1:7" ht="16.5" customHeight="1" x14ac:dyDescent="0.3">
      <c r="A49" s="17">
        <v>5</v>
      </c>
      <c r="B49" s="283">
        <v>20708222</v>
      </c>
      <c r="C49" s="18">
        <v>12828.7</v>
      </c>
      <c r="D49" s="19">
        <v>1</v>
      </c>
      <c r="E49" s="19">
        <v>25.9</v>
      </c>
    </row>
    <row r="50" spans="1:7" ht="16.5" customHeight="1" x14ac:dyDescent="0.3">
      <c r="A50" s="17">
        <v>6</v>
      </c>
      <c r="B50" s="284">
        <v>20743562</v>
      </c>
      <c r="C50" s="21">
        <v>12927.9</v>
      </c>
      <c r="D50" s="22">
        <v>1</v>
      </c>
      <c r="E50" s="22">
        <v>25.9</v>
      </c>
    </row>
    <row r="51" spans="1:7" ht="16.5" customHeight="1" x14ac:dyDescent="0.3">
      <c r="A51" s="23" t="s">
        <v>16</v>
      </c>
      <c r="B51" s="285">
        <f>AVERAGE(B45:B50)</f>
        <v>20789774.333333332</v>
      </c>
      <c r="C51" s="287">
        <f>AVERAGE(C45:C50)</f>
        <v>12839.166666666666</v>
      </c>
      <c r="D51" s="24">
        <f>AVERAGE(D45:D50)</f>
        <v>1</v>
      </c>
      <c r="E51" s="24">
        <f>AVERAGE(E45:E50)</f>
        <v>25.900000000000002</v>
      </c>
    </row>
    <row r="52" spans="1:7" ht="16.5" customHeight="1" x14ac:dyDescent="0.3">
      <c r="A52" s="25" t="s">
        <v>17</v>
      </c>
      <c r="B52" s="26">
        <f>(STDEV(B45:B50)/B51)</f>
        <v>4.6952239216892754E-3</v>
      </c>
      <c r="C52" s="27"/>
      <c r="D52" s="27"/>
      <c r="E52" s="28"/>
      <c r="F52" s="2"/>
    </row>
    <row r="53" spans="1:7" s="2" customFormat="1" ht="16.5" customHeight="1" x14ac:dyDescent="0.3">
      <c r="A53" s="29" t="s">
        <v>18</v>
      </c>
      <c r="B53" s="30">
        <f>COUNT(B45:B50)</f>
        <v>6</v>
      </c>
      <c r="C53" s="31"/>
      <c r="D53" s="32"/>
      <c r="E53" s="33"/>
    </row>
    <row r="54" spans="1:7" s="2" customFormat="1" ht="15.75" customHeight="1" x14ac:dyDescent="0.25">
      <c r="A54" s="10"/>
      <c r="B54" s="10"/>
      <c r="C54" s="10"/>
      <c r="D54" s="10"/>
      <c r="E54" s="34"/>
    </row>
    <row r="55" spans="1:7" s="2" customFormat="1" ht="16.5" customHeight="1" x14ac:dyDescent="0.3">
      <c r="A55" s="11" t="s">
        <v>19</v>
      </c>
      <c r="B55" s="35" t="s">
        <v>20</v>
      </c>
      <c r="C55" s="36"/>
      <c r="D55" s="36"/>
      <c r="E55" s="37"/>
    </row>
    <row r="56" spans="1:7" ht="16.5" customHeight="1" x14ac:dyDescent="0.3">
      <c r="A56" s="11"/>
      <c r="B56" s="35" t="s">
        <v>21</v>
      </c>
      <c r="C56" s="36"/>
      <c r="D56" s="36"/>
      <c r="E56" s="37"/>
      <c r="F56" s="2"/>
    </row>
    <row r="57" spans="1:7" ht="16.5" customHeight="1" x14ac:dyDescent="0.3">
      <c r="A57" s="11"/>
      <c r="B57" s="38" t="s">
        <v>22</v>
      </c>
      <c r="C57" s="36"/>
      <c r="D57" s="37"/>
      <c r="E57" s="36"/>
    </row>
    <row r="58" spans="1:7" ht="14.25" customHeight="1" x14ac:dyDescent="0.25">
      <c r="A58" s="39"/>
      <c r="B58" s="40"/>
      <c r="D58" s="41"/>
      <c r="F58" s="42"/>
      <c r="G58" s="42"/>
    </row>
    <row r="59" spans="1:7" ht="15" customHeight="1" x14ac:dyDescent="0.3">
      <c r="B59" s="237" t="s">
        <v>23</v>
      </c>
      <c r="C59" s="237"/>
      <c r="E59" s="43" t="s">
        <v>24</v>
      </c>
      <c r="F59" s="44"/>
      <c r="G59" s="43" t="s">
        <v>25</v>
      </c>
    </row>
    <row r="60" spans="1:7" ht="15" customHeight="1" x14ac:dyDescent="0.3">
      <c r="A60" s="45" t="s">
        <v>26</v>
      </c>
      <c r="B60" s="286" t="s">
        <v>101</v>
      </c>
      <c r="C60" s="46"/>
      <c r="E60" s="46"/>
      <c r="F60" s="2"/>
      <c r="G60" s="47"/>
    </row>
    <row r="61" spans="1:7" ht="15" customHeight="1" x14ac:dyDescent="0.3">
      <c r="A61" s="45" t="s">
        <v>27</v>
      </c>
      <c r="B61" s="48"/>
      <c r="C61" s="48"/>
      <c r="E61" s="48"/>
      <c r="F61" s="2"/>
      <c r="G61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13" zoomScale="60" zoomScaleNormal="51" workbookViewId="0">
      <selection activeCell="F42" sqref="F42"/>
    </sheetView>
  </sheetViews>
  <sheetFormatPr defaultRowHeight="12.75" x14ac:dyDescent="0.2"/>
  <cols>
    <col min="1" max="1" width="40.28515625" customWidth="1"/>
    <col min="2" max="2" width="35.42578125" customWidth="1"/>
    <col min="3" max="3" width="43.42578125" customWidth="1"/>
    <col min="4" max="4" width="21.140625" customWidth="1"/>
    <col min="5" max="5" width="30.42578125" customWidth="1"/>
    <col min="6" max="6" width="26.140625" customWidth="1"/>
    <col min="7" max="7" width="24.42578125" customWidth="1"/>
  </cols>
  <sheetData>
    <row r="1" spans="1:7" ht="18.75" customHeight="1" x14ac:dyDescent="0.2">
      <c r="A1" s="238" t="s">
        <v>28</v>
      </c>
      <c r="B1" s="238"/>
      <c r="C1" s="238"/>
      <c r="D1" s="238"/>
      <c r="E1" s="238"/>
      <c r="F1" s="238"/>
      <c r="G1" s="238"/>
    </row>
    <row r="2" spans="1:7" ht="18.75" customHeight="1" x14ac:dyDescent="0.2">
      <c r="A2" s="238"/>
      <c r="B2" s="238"/>
      <c r="C2" s="238"/>
      <c r="D2" s="238"/>
      <c r="E2" s="238"/>
      <c r="F2" s="238"/>
      <c r="G2" s="238"/>
    </row>
    <row r="3" spans="1:7" ht="18.75" customHeight="1" x14ac:dyDescent="0.2">
      <c r="A3" s="238"/>
      <c r="B3" s="238"/>
      <c r="C3" s="238"/>
      <c r="D3" s="238"/>
      <c r="E3" s="238"/>
      <c r="F3" s="238"/>
      <c r="G3" s="238"/>
    </row>
    <row r="4" spans="1:7" ht="18.75" customHeight="1" x14ac:dyDescent="0.2">
      <c r="A4" s="238"/>
      <c r="B4" s="238"/>
      <c r="C4" s="238"/>
      <c r="D4" s="238"/>
      <c r="E4" s="238"/>
      <c r="F4" s="238"/>
      <c r="G4" s="238"/>
    </row>
    <row r="5" spans="1:7" ht="18.75" customHeight="1" x14ac:dyDescent="0.2">
      <c r="A5" s="238"/>
      <c r="B5" s="238"/>
      <c r="C5" s="238"/>
      <c r="D5" s="238"/>
      <c r="E5" s="238"/>
      <c r="F5" s="238"/>
      <c r="G5" s="238"/>
    </row>
    <row r="6" spans="1:7" ht="18.75" customHeight="1" x14ac:dyDescent="0.2">
      <c r="A6" s="238"/>
      <c r="B6" s="238"/>
      <c r="C6" s="238"/>
      <c r="D6" s="238"/>
      <c r="E6" s="238"/>
      <c r="F6" s="238"/>
      <c r="G6" s="238"/>
    </row>
    <row r="7" spans="1:7" ht="18.75" customHeight="1" x14ac:dyDescent="0.2">
      <c r="A7" s="238"/>
      <c r="B7" s="238"/>
      <c r="C7" s="238"/>
      <c r="D7" s="238"/>
      <c r="E7" s="238"/>
      <c r="F7" s="238"/>
      <c r="G7" s="238"/>
    </row>
    <row r="8" spans="1:7" ht="18.75" customHeight="1" x14ac:dyDescent="0.2">
      <c r="A8" s="239" t="s">
        <v>29</v>
      </c>
      <c r="B8" s="239"/>
      <c r="C8" s="239"/>
      <c r="D8" s="239"/>
      <c r="E8" s="239"/>
      <c r="F8" s="239"/>
      <c r="G8" s="239"/>
    </row>
    <row r="9" spans="1:7" ht="18.75" customHeight="1" x14ac:dyDescent="0.2">
      <c r="A9" s="239"/>
      <c r="B9" s="239"/>
      <c r="C9" s="239"/>
      <c r="D9" s="239"/>
      <c r="E9" s="239"/>
      <c r="F9" s="239"/>
      <c r="G9" s="239"/>
    </row>
    <row r="10" spans="1:7" ht="18.75" customHeight="1" x14ac:dyDescent="0.2">
      <c r="A10" s="239"/>
      <c r="B10" s="239"/>
      <c r="C10" s="239"/>
      <c r="D10" s="239"/>
      <c r="E10" s="239"/>
      <c r="F10" s="239"/>
      <c r="G10" s="239"/>
    </row>
    <row r="11" spans="1:7" ht="18.75" customHeight="1" x14ac:dyDescent="0.2">
      <c r="A11" s="239"/>
      <c r="B11" s="239"/>
      <c r="C11" s="239"/>
      <c r="D11" s="239"/>
      <c r="E11" s="239"/>
      <c r="F11" s="239"/>
      <c r="G11" s="239"/>
    </row>
    <row r="12" spans="1:7" ht="18.75" customHeight="1" x14ac:dyDescent="0.2">
      <c r="A12" s="239"/>
      <c r="B12" s="239"/>
      <c r="C12" s="239"/>
      <c r="D12" s="239"/>
      <c r="E12" s="239"/>
      <c r="F12" s="239"/>
      <c r="G12" s="239"/>
    </row>
    <row r="13" spans="1:7" ht="18.75" customHeight="1" x14ac:dyDescent="0.2">
      <c r="A13" s="239"/>
      <c r="B13" s="239"/>
      <c r="C13" s="239"/>
      <c r="D13" s="239"/>
      <c r="E13" s="239"/>
      <c r="F13" s="239"/>
      <c r="G13" s="239"/>
    </row>
    <row r="14" spans="1:7" ht="18.75" customHeight="1" x14ac:dyDescent="0.2">
      <c r="A14" s="239"/>
      <c r="B14" s="239"/>
      <c r="C14" s="239"/>
      <c r="D14" s="239"/>
      <c r="E14" s="239"/>
      <c r="F14" s="239"/>
      <c r="G14" s="239"/>
    </row>
    <row r="15" spans="1:7" ht="19.5" customHeight="1" x14ac:dyDescent="0.3">
      <c r="A15" s="50"/>
      <c r="B15" s="50"/>
      <c r="C15" s="50"/>
      <c r="D15" s="50"/>
      <c r="E15" s="50"/>
      <c r="F15" s="50"/>
      <c r="G15" s="50"/>
    </row>
    <row r="16" spans="1:7" ht="19.5" customHeight="1" x14ac:dyDescent="0.3">
      <c r="A16" s="241" t="s">
        <v>30</v>
      </c>
      <c r="B16" s="242"/>
      <c r="C16" s="242"/>
      <c r="D16" s="242"/>
      <c r="E16" s="242"/>
      <c r="F16" s="242"/>
      <c r="G16" s="243"/>
    </row>
    <row r="17" spans="1:7" ht="20.25" customHeight="1" x14ac:dyDescent="0.3">
      <c r="A17" s="244" t="s">
        <v>31</v>
      </c>
      <c r="B17" s="244"/>
      <c r="C17" s="244"/>
      <c r="D17" s="244"/>
      <c r="E17" s="244"/>
      <c r="F17" s="244"/>
      <c r="G17" s="244"/>
    </row>
    <row r="18" spans="1:7" ht="26.25" customHeight="1" x14ac:dyDescent="0.4">
      <c r="A18" s="51" t="s">
        <v>32</v>
      </c>
      <c r="B18" s="240" t="s">
        <v>5</v>
      </c>
      <c r="C18" s="240"/>
      <c r="D18" s="50"/>
      <c r="E18" s="50"/>
      <c r="F18" s="50"/>
      <c r="G18" s="50"/>
    </row>
    <row r="19" spans="1:7" ht="26.25" customHeight="1" x14ac:dyDescent="0.4">
      <c r="A19" s="51" t="s">
        <v>33</v>
      </c>
      <c r="B19" s="52" t="s">
        <v>7</v>
      </c>
      <c r="C19" s="50">
        <v>4</v>
      </c>
      <c r="D19" s="50"/>
      <c r="E19" s="50"/>
      <c r="F19" s="50"/>
      <c r="G19" s="50"/>
    </row>
    <row r="20" spans="1:7" ht="26.25" customHeight="1" x14ac:dyDescent="0.4">
      <c r="A20" s="51" t="s">
        <v>34</v>
      </c>
      <c r="B20" s="267" t="s">
        <v>103</v>
      </c>
      <c r="C20" s="245"/>
      <c r="D20" s="50"/>
      <c r="E20" s="50"/>
      <c r="F20" s="50"/>
      <c r="G20" s="50"/>
    </row>
    <row r="21" spans="1:7" ht="26.25" customHeight="1" x14ac:dyDescent="0.4">
      <c r="A21" s="51" t="s">
        <v>35</v>
      </c>
      <c r="B21" s="267" t="s">
        <v>102</v>
      </c>
      <c r="C21" s="245"/>
      <c r="D21" s="245"/>
      <c r="E21" s="245"/>
      <c r="F21" s="245"/>
      <c r="G21" s="245"/>
    </row>
    <row r="22" spans="1:7" ht="26.25" customHeight="1" x14ac:dyDescent="0.4">
      <c r="A22" s="51" t="s">
        <v>36</v>
      </c>
      <c r="B22" s="53" t="s">
        <v>10</v>
      </c>
      <c r="C22" s="50"/>
      <c r="D22" s="50"/>
      <c r="E22" s="50"/>
      <c r="F22" s="50"/>
      <c r="G22" s="50"/>
    </row>
    <row r="23" spans="1:7" ht="26.25" customHeight="1" x14ac:dyDescent="0.4">
      <c r="A23" s="51" t="s">
        <v>37</v>
      </c>
      <c r="B23" s="53"/>
      <c r="C23" s="50"/>
      <c r="D23" s="50"/>
      <c r="E23" s="50"/>
      <c r="F23" s="50"/>
      <c r="G23" s="50"/>
    </row>
    <row r="24" spans="1:7" ht="18.75" customHeight="1" x14ac:dyDescent="0.3">
      <c r="A24" s="51"/>
      <c r="B24" s="54"/>
      <c r="C24" s="50"/>
      <c r="D24" s="50"/>
      <c r="E24" s="50"/>
      <c r="F24" s="50"/>
      <c r="G24" s="50"/>
    </row>
    <row r="25" spans="1:7" ht="18.75" customHeight="1" x14ac:dyDescent="0.3">
      <c r="A25" s="55"/>
      <c r="B25" s="54"/>
      <c r="C25" s="50"/>
      <c r="D25" s="50"/>
      <c r="E25" s="50"/>
      <c r="F25" s="50"/>
      <c r="G25" s="50"/>
    </row>
    <row r="26" spans="1:7" ht="26.25" customHeight="1" x14ac:dyDescent="0.4">
      <c r="A26" s="56" t="s">
        <v>4</v>
      </c>
      <c r="B26" s="240" t="s">
        <v>98</v>
      </c>
      <c r="C26" s="240"/>
      <c r="D26" s="50"/>
      <c r="E26" s="50"/>
      <c r="F26" s="50"/>
      <c r="G26" s="50"/>
    </row>
    <row r="27" spans="1:7" ht="26.25" customHeight="1" x14ac:dyDescent="0.4">
      <c r="A27" s="57" t="s">
        <v>38</v>
      </c>
      <c r="B27" s="245"/>
      <c r="C27" s="245"/>
      <c r="D27" s="50"/>
      <c r="E27" s="50"/>
      <c r="F27" s="50"/>
      <c r="G27" s="50"/>
    </row>
    <row r="28" spans="1:7" ht="27" customHeight="1" x14ac:dyDescent="0.4">
      <c r="A28" s="57" t="s">
        <v>6</v>
      </c>
      <c r="B28" s="234">
        <v>100</v>
      </c>
      <c r="C28" s="50"/>
      <c r="D28" s="50"/>
      <c r="E28" s="50"/>
      <c r="F28" s="50"/>
      <c r="G28" s="50"/>
    </row>
    <row r="29" spans="1:7" ht="27" customHeight="1" x14ac:dyDescent="0.4">
      <c r="A29" s="57" t="s">
        <v>39</v>
      </c>
      <c r="B29" s="58">
        <v>0</v>
      </c>
      <c r="C29" s="246" t="s">
        <v>40</v>
      </c>
      <c r="D29" s="247"/>
      <c r="E29" s="247"/>
      <c r="F29" s="247"/>
      <c r="G29" s="248"/>
    </row>
    <row r="30" spans="1:7" ht="19.5" customHeight="1" x14ac:dyDescent="0.3">
      <c r="A30" s="57" t="s">
        <v>41</v>
      </c>
      <c r="B30" s="59">
        <f>B28-B29</f>
        <v>100</v>
      </c>
      <c r="C30" s="60"/>
      <c r="D30" s="60"/>
      <c r="E30" s="60"/>
      <c r="F30" s="60"/>
      <c r="G30" s="60"/>
    </row>
    <row r="31" spans="1:7" ht="27" customHeight="1" x14ac:dyDescent="0.4">
      <c r="A31" s="57" t="s">
        <v>42</v>
      </c>
      <c r="B31" s="61">
        <v>1</v>
      </c>
      <c r="C31" s="246" t="s">
        <v>43</v>
      </c>
      <c r="D31" s="247"/>
      <c r="E31" s="247"/>
      <c r="F31" s="247"/>
      <c r="G31" s="248"/>
    </row>
    <row r="32" spans="1:7" ht="27" customHeight="1" x14ac:dyDescent="0.4">
      <c r="A32" s="57" t="s">
        <v>44</v>
      </c>
      <c r="B32" s="61">
        <v>1</v>
      </c>
      <c r="C32" s="246" t="s">
        <v>45</v>
      </c>
      <c r="D32" s="247"/>
      <c r="E32" s="247"/>
      <c r="F32" s="247"/>
      <c r="G32" s="248"/>
    </row>
    <row r="33" spans="1:7" ht="18.75" customHeight="1" x14ac:dyDescent="0.3">
      <c r="A33" s="57"/>
      <c r="B33" s="62"/>
      <c r="C33" s="63"/>
      <c r="D33" s="63"/>
      <c r="E33" s="63"/>
      <c r="F33" s="63"/>
      <c r="G33" s="63"/>
    </row>
    <row r="34" spans="1:7" ht="18.75" customHeight="1" x14ac:dyDescent="0.3">
      <c r="A34" s="57" t="s">
        <v>46</v>
      </c>
      <c r="B34" s="64">
        <f>B31/B32</f>
        <v>1</v>
      </c>
      <c r="C34" s="50" t="s">
        <v>47</v>
      </c>
      <c r="D34" s="50"/>
      <c r="E34" s="50"/>
      <c r="F34" s="50"/>
      <c r="G34" s="50"/>
    </row>
    <row r="35" spans="1:7" ht="19.5" customHeight="1" x14ac:dyDescent="0.3">
      <c r="A35" s="57"/>
      <c r="B35" s="59"/>
      <c r="C35" s="65"/>
      <c r="D35" s="65"/>
      <c r="E35" s="65"/>
      <c r="F35" s="65"/>
      <c r="G35" s="65"/>
    </row>
    <row r="36" spans="1:7" ht="27" customHeight="1" x14ac:dyDescent="0.4">
      <c r="A36" s="66" t="s">
        <v>48</v>
      </c>
      <c r="B36" s="67">
        <v>100</v>
      </c>
      <c r="C36" s="50"/>
      <c r="D36" s="249" t="s">
        <v>49</v>
      </c>
      <c r="E36" s="250"/>
      <c r="F36" s="249" t="s">
        <v>50</v>
      </c>
      <c r="G36" s="250"/>
    </row>
    <row r="37" spans="1:7" ht="26.25" customHeight="1" x14ac:dyDescent="0.4">
      <c r="A37" s="68" t="s">
        <v>51</v>
      </c>
      <c r="B37" s="69">
        <v>1</v>
      </c>
      <c r="C37" s="70" t="s">
        <v>52</v>
      </c>
      <c r="D37" s="71" t="s">
        <v>53</v>
      </c>
      <c r="E37" s="72" t="s">
        <v>54</v>
      </c>
      <c r="F37" s="71" t="s">
        <v>53</v>
      </c>
      <c r="G37" s="73" t="s">
        <v>54</v>
      </c>
    </row>
    <row r="38" spans="1:7" ht="26.25" customHeight="1" x14ac:dyDescent="0.4">
      <c r="A38" s="68" t="s">
        <v>55</v>
      </c>
      <c r="B38" s="69">
        <v>1</v>
      </c>
      <c r="C38" s="74">
        <v>1</v>
      </c>
      <c r="D38" s="268">
        <v>20682144</v>
      </c>
      <c r="E38" s="271">
        <f>IF(ISBLANK(D38),"-",$D$48/$D$45*D38)</f>
        <v>17984473.043478262</v>
      </c>
      <c r="F38" s="268">
        <v>20053664</v>
      </c>
      <c r="G38" s="275">
        <f>IF(ISBLANK(F38),"-",$D$48/$F$45*F38)</f>
        <v>17937087.656529516</v>
      </c>
    </row>
    <row r="39" spans="1:7" ht="26.25" customHeight="1" x14ac:dyDescent="0.4">
      <c r="A39" s="68" t="s">
        <v>56</v>
      </c>
      <c r="B39" s="69">
        <v>1</v>
      </c>
      <c r="C39" s="75">
        <v>2</v>
      </c>
      <c r="D39" s="269">
        <v>20747275</v>
      </c>
      <c r="E39" s="272">
        <f>IF(ISBLANK(D39),"-",$D$48/$D$45*D39)</f>
        <v>18041108.695652172</v>
      </c>
      <c r="F39" s="269">
        <v>20027617</v>
      </c>
      <c r="G39" s="276">
        <f>IF(ISBLANK(F39),"-",$D$48/$F$45*F39)</f>
        <v>17913789.803220034</v>
      </c>
    </row>
    <row r="40" spans="1:7" ht="26.25" customHeight="1" x14ac:dyDescent="0.4">
      <c r="A40" s="68" t="s">
        <v>57</v>
      </c>
      <c r="B40" s="69">
        <v>1</v>
      </c>
      <c r="C40" s="75">
        <v>3</v>
      </c>
      <c r="D40" s="269">
        <v>20670591</v>
      </c>
      <c r="E40" s="272">
        <f>IF(ISBLANK(D40),"-",$D$48/$D$45*D40)</f>
        <v>17974426.956521738</v>
      </c>
      <c r="F40" s="269">
        <v>20083954</v>
      </c>
      <c r="G40" s="276">
        <f>IF(ISBLANK(F40),"-",$D$48/$F$45*F40)</f>
        <v>17964180.67978533</v>
      </c>
    </row>
    <row r="41" spans="1:7" ht="26.25" customHeight="1" x14ac:dyDescent="0.4">
      <c r="A41" s="68" t="s">
        <v>58</v>
      </c>
      <c r="B41" s="69">
        <v>1</v>
      </c>
      <c r="C41" s="76">
        <v>4</v>
      </c>
      <c r="D41" s="270"/>
      <c r="E41" s="273" t="str">
        <f>IF(ISBLANK(D41),"-",$D$48/$D$45*D41)</f>
        <v>-</v>
      </c>
      <c r="F41" s="77"/>
      <c r="G41" s="277" t="str">
        <f>IF(ISBLANK(F41),"-",$D$48/$F$45*F41)</f>
        <v>-</v>
      </c>
    </row>
    <row r="42" spans="1:7" ht="27" customHeight="1" x14ac:dyDescent="0.4">
      <c r="A42" s="68" t="s">
        <v>59</v>
      </c>
      <c r="B42" s="69">
        <v>1</v>
      </c>
      <c r="C42" s="78" t="s">
        <v>60</v>
      </c>
      <c r="D42" s="279">
        <f>AVERAGE(D38:D41)</f>
        <v>20700003.333333332</v>
      </c>
      <c r="E42" s="274">
        <f>AVERAGE(E38:E41)</f>
        <v>18000002.898550723</v>
      </c>
      <c r="F42" s="279">
        <f>AVERAGE(F38:F41)</f>
        <v>20055078.333333332</v>
      </c>
      <c r="G42" s="278">
        <f>AVERAGE(G38:G41)</f>
        <v>17938352.713178292</v>
      </c>
    </row>
    <row r="43" spans="1:7" ht="26.25" customHeight="1" x14ac:dyDescent="0.4">
      <c r="A43" s="68" t="s">
        <v>61</v>
      </c>
      <c r="B43" s="69">
        <v>1</v>
      </c>
      <c r="C43" s="79" t="s">
        <v>62</v>
      </c>
      <c r="D43" s="259">
        <v>23</v>
      </c>
      <c r="E43" s="80"/>
      <c r="F43" s="259">
        <v>22.36</v>
      </c>
      <c r="G43" s="81"/>
    </row>
    <row r="44" spans="1:7" ht="26.25" customHeight="1" x14ac:dyDescent="0.4">
      <c r="A44" s="68" t="s">
        <v>63</v>
      </c>
      <c r="B44" s="69">
        <v>1</v>
      </c>
      <c r="C44" s="82" t="s">
        <v>64</v>
      </c>
      <c r="D44" s="83">
        <f>D43*$B$34</f>
        <v>23</v>
      </c>
      <c r="E44" s="81"/>
      <c r="F44" s="83">
        <f>F43*$B$34</f>
        <v>22.36</v>
      </c>
      <c r="G44" s="84"/>
    </row>
    <row r="45" spans="1:7" ht="19.5" customHeight="1" x14ac:dyDescent="0.3">
      <c r="A45" s="68" t="s">
        <v>65</v>
      </c>
      <c r="B45" s="85">
        <f>(B44/B43)*(B42/B41)*(B40/B39)*(B38/B37)*B36</f>
        <v>100</v>
      </c>
      <c r="C45" s="82" t="s">
        <v>66</v>
      </c>
      <c r="D45" s="86">
        <f>D44*$B$30/100</f>
        <v>23</v>
      </c>
      <c r="E45" s="84"/>
      <c r="F45" s="86">
        <f>F44*$B$30/100</f>
        <v>22.36</v>
      </c>
      <c r="G45" s="84"/>
    </row>
    <row r="46" spans="1:7" ht="19.5" customHeight="1" x14ac:dyDescent="0.3">
      <c r="A46" s="252" t="s">
        <v>67</v>
      </c>
      <c r="B46" s="253"/>
      <c r="C46" s="82" t="s">
        <v>68</v>
      </c>
      <c r="D46" s="83">
        <f>D45/$B$45</f>
        <v>0.23</v>
      </c>
      <c r="E46" s="84"/>
      <c r="F46" s="87">
        <f>F45/$B$45</f>
        <v>0.22359999999999999</v>
      </c>
      <c r="G46" s="84"/>
    </row>
    <row r="47" spans="1:7" ht="27" customHeight="1" x14ac:dyDescent="0.4">
      <c r="A47" s="254"/>
      <c r="B47" s="255"/>
      <c r="C47" s="88" t="s">
        <v>69</v>
      </c>
      <c r="D47" s="89">
        <v>0.2</v>
      </c>
      <c r="E47" s="81"/>
      <c r="F47" s="81"/>
      <c r="G47" s="81"/>
    </row>
    <row r="48" spans="1:7" ht="18.75" customHeight="1" x14ac:dyDescent="0.3">
      <c r="A48" s="50"/>
      <c r="B48" s="50"/>
      <c r="C48" s="88" t="s">
        <v>70</v>
      </c>
      <c r="D48" s="83">
        <f>D47*$B$45</f>
        <v>20</v>
      </c>
      <c r="E48" s="84"/>
      <c r="F48" s="84"/>
      <c r="G48" s="84"/>
    </row>
    <row r="49" spans="1:7" ht="19.5" customHeight="1" x14ac:dyDescent="0.3">
      <c r="A49" s="50"/>
      <c r="B49" s="50"/>
      <c r="C49" s="90" t="s">
        <v>71</v>
      </c>
      <c r="D49" s="86">
        <f>D48/B34</f>
        <v>20</v>
      </c>
      <c r="E49" s="84"/>
      <c r="F49" s="84"/>
      <c r="G49" s="84"/>
    </row>
    <row r="50" spans="1:7" ht="18.75" customHeight="1" x14ac:dyDescent="0.3">
      <c r="A50" s="50"/>
      <c r="B50" s="50"/>
      <c r="C50" s="91" t="s">
        <v>72</v>
      </c>
      <c r="D50" s="92">
        <f>AVERAGE(E38:E41,G38:G41)</f>
        <v>17969177.805864509</v>
      </c>
      <c r="E50" s="93"/>
      <c r="F50" s="93"/>
      <c r="G50" s="93"/>
    </row>
    <row r="51" spans="1:7" ht="18.75" customHeight="1" x14ac:dyDescent="0.3">
      <c r="A51" s="50"/>
      <c r="B51" s="50"/>
      <c r="C51" s="88" t="s">
        <v>73</v>
      </c>
      <c r="D51" s="94">
        <f>STDEV(E38:E41,G38:G41)/D50</f>
        <v>2.4331745837108524E-3</v>
      </c>
      <c r="E51" s="95"/>
      <c r="F51" s="95"/>
      <c r="G51" s="95"/>
    </row>
    <row r="52" spans="1:7" ht="19.5" customHeight="1" x14ac:dyDescent="0.3">
      <c r="A52" s="50"/>
      <c r="B52" s="50"/>
      <c r="C52" s="96" t="s">
        <v>18</v>
      </c>
      <c r="D52" s="97">
        <f>COUNT(E38:E41,G38:G41)</f>
        <v>6</v>
      </c>
      <c r="E52" s="81"/>
      <c r="F52" s="81"/>
      <c r="G52" s="81"/>
    </row>
    <row r="53" spans="1:7" ht="18.75" customHeight="1" x14ac:dyDescent="0.3">
      <c r="A53" s="50"/>
      <c r="B53" s="50"/>
      <c r="C53" s="50"/>
      <c r="D53" s="50"/>
      <c r="E53" s="50"/>
      <c r="F53" s="50"/>
      <c r="G53" s="50"/>
    </row>
    <row r="54" spans="1:7" ht="18.75" customHeight="1" x14ac:dyDescent="0.3">
      <c r="A54" s="98" t="s">
        <v>1</v>
      </c>
      <c r="B54" s="99" t="s">
        <v>74</v>
      </c>
      <c r="C54" s="50"/>
      <c r="D54" s="50"/>
      <c r="E54" s="50"/>
      <c r="F54" s="50"/>
      <c r="G54" s="50"/>
    </row>
    <row r="55" spans="1:7" ht="18.75" customHeight="1" x14ac:dyDescent="0.3">
      <c r="A55" s="57" t="s">
        <v>75</v>
      </c>
      <c r="B55" s="100" t="str">
        <f>B21</f>
        <v xml:space="preserve">Each tubes contains Isoconazole nitrate 1% </v>
      </c>
      <c r="C55" s="50"/>
      <c r="D55" s="50"/>
      <c r="E55" s="50"/>
      <c r="F55" s="50"/>
      <c r="G55" s="50"/>
    </row>
    <row r="56" spans="1:7" ht="26.25" customHeight="1" x14ac:dyDescent="0.4">
      <c r="A56" s="57" t="s">
        <v>76</v>
      </c>
      <c r="B56" s="101">
        <v>100</v>
      </c>
      <c r="C56" s="102" t="s">
        <v>77</v>
      </c>
      <c r="D56" s="103">
        <v>1</v>
      </c>
      <c r="E56" s="50" t="str">
        <f>B20</f>
        <v xml:space="preserve">Isoconazole nitrate 1% </v>
      </c>
      <c r="F56" s="50"/>
      <c r="G56" s="50"/>
    </row>
    <row r="57" spans="1:7" ht="19.5" customHeight="1" x14ac:dyDescent="0.3">
      <c r="A57" s="50"/>
      <c r="B57" s="50"/>
      <c r="C57" s="50"/>
      <c r="D57" s="50"/>
      <c r="E57" s="50"/>
      <c r="F57" s="50"/>
      <c r="G57" s="50"/>
    </row>
    <row r="58" spans="1:7" ht="27" customHeight="1" x14ac:dyDescent="0.4">
      <c r="A58" s="66" t="s">
        <v>78</v>
      </c>
      <c r="B58" s="67">
        <v>100</v>
      </c>
      <c r="C58" s="50"/>
      <c r="D58" s="104" t="s">
        <v>79</v>
      </c>
      <c r="E58" s="105" t="s">
        <v>52</v>
      </c>
      <c r="F58" s="105" t="s">
        <v>53</v>
      </c>
      <c r="G58" s="70" t="s">
        <v>80</v>
      </c>
    </row>
    <row r="59" spans="1:7" ht="26.25" customHeight="1" x14ac:dyDescent="0.4">
      <c r="A59" s="68" t="s">
        <v>81</v>
      </c>
      <c r="B59" s="69">
        <v>1</v>
      </c>
      <c r="C59" s="256" t="s">
        <v>82</v>
      </c>
      <c r="D59" s="260">
        <f>'Diflucortolone Valerate'!D59:D62</f>
        <v>2.1019999999999999</v>
      </c>
      <c r="E59" s="106">
        <v>1</v>
      </c>
      <c r="F59" s="263">
        <v>18617597</v>
      </c>
      <c r="G59" s="107">
        <f>IF(ISBLANK(F59),"-",(F59/$D$50*$D$47*$B$67)/1000*$B$56/$D$59)</f>
        <v>0.9858088283874924</v>
      </c>
    </row>
    <row r="60" spans="1:7" ht="26.25" customHeight="1" x14ac:dyDescent="0.4">
      <c r="A60" s="68" t="s">
        <v>83</v>
      </c>
      <c r="B60" s="69">
        <v>1</v>
      </c>
      <c r="C60" s="257"/>
      <c r="D60" s="261"/>
      <c r="E60" s="108">
        <v>2</v>
      </c>
      <c r="F60" s="264">
        <v>18579055</v>
      </c>
      <c r="G60" s="109">
        <f>IF(ISBLANK(F60),"-",(F60/$D$50*$D$47*$B$67)/1000*$B$56/$D$59)</f>
        <v>0.98376801485695409</v>
      </c>
    </row>
    <row r="61" spans="1:7" ht="26.25" customHeight="1" x14ac:dyDescent="0.4">
      <c r="A61" s="68" t="s">
        <v>84</v>
      </c>
      <c r="B61" s="69">
        <v>1</v>
      </c>
      <c r="C61" s="257"/>
      <c r="D61" s="261"/>
      <c r="E61" s="108">
        <v>3</v>
      </c>
      <c r="F61" s="264">
        <v>18678334</v>
      </c>
      <c r="G61" s="109">
        <f>IF(ISBLANK(F61),"-",(F61/$D$50*$D$47*$B$67)/1000*$B$56/$D$59)</f>
        <v>0.98902487559325014</v>
      </c>
    </row>
    <row r="62" spans="1:7" ht="27" customHeight="1" x14ac:dyDescent="0.4">
      <c r="A62" s="68" t="s">
        <v>85</v>
      </c>
      <c r="B62" s="69">
        <v>1</v>
      </c>
      <c r="C62" s="258"/>
      <c r="D62" s="262"/>
      <c r="E62" s="110">
        <v>4</v>
      </c>
      <c r="F62" s="265"/>
      <c r="G62" s="111" t="str">
        <f>IF(ISBLANK(F62),"-",(F62/$D$50*$D$47*$B$67)/1000*$B$56/$D$59)</f>
        <v>-</v>
      </c>
    </row>
    <row r="63" spans="1:7" ht="26.25" customHeight="1" x14ac:dyDescent="0.4">
      <c r="A63" s="68" t="s">
        <v>86</v>
      </c>
      <c r="B63" s="69">
        <v>1</v>
      </c>
      <c r="C63" s="256" t="s">
        <v>87</v>
      </c>
      <c r="D63" s="260">
        <f>'Diflucortolone Valerate'!D63:D66</f>
        <v>2.1309900000000002</v>
      </c>
      <c r="E63" s="106">
        <v>1</v>
      </c>
      <c r="F63" s="263">
        <v>18872841</v>
      </c>
      <c r="G63" s="107">
        <f>IF(ISBLANK(F63),"-",(F63/$D$50*$D$47*$B$67)/1000*$B$56/$D$63)</f>
        <v>0.98572928444250352</v>
      </c>
    </row>
    <row r="64" spans="1:7" ht="26.25" customHeight="1" x14ac:dyDescent="0.4">
      <c r="A64" s="68" t="s">
        <v>88</v>
      </c>
      <c r="B64" s="69">
        <v>1</v>
      </c>
      <c r="C64" s="257"/>
      <c r="D64" s="261"/>
      <c r="E64" s="108">
        <v>2</v>
      </c>
      <c r="F64" s="264">
        <v>18836419</v>
      </c>
      <c r="G64" s="109">
        <f>IF(ISBLANK(F64),"-",(F64/$D$50*$D$47*$B$67)/1000*$B$56/$D$63)</f>
        <v>0.98382696184051843</v>
      </c>
    </row>
    <row r="65" spans="1:7" ht="26.25" customHeight="1" x14ac:dyDescent="0.4">
      <c r="A65" s="68" t="s">
        <v>89</v>
      </c>
      <c r="B65" s="69">
        <v>1</v>
      </c>
      <c r="C65" s="257"/>
      <c r="D65" s="261"/>
      <c r="E65" s="108">
        <v>3</v>
      </c>
      <c r="F65" s="264">
        <v>18821988</v>
      </c>
      <c r="G65" s="109">
        <f>IF(ISBLANK(F65),"-",(F65/$D$50*$D$47*$B$67)/1000*$B$56/$D$63)</f>
        <v>0.9830732300995586</v>
      </c>
    </row>
    <row r="66" spans="1:7" ht="27" customHeight="1" x14ac:dyDescent="0.4">
      <c r="A66" s="68" t="s">
        <v>90</v>
      </c>
      <c r="B66" s="69">
        <v>1</v>
      </c>
      <c r="C66" s="258"/>
      <c r="D66" s="262"/>
      <c r="E66" s="110">
        <v>4</v>
      </c>
      <c r="F66" s="265"/>
      <c r="G66" s="111" t="str">
        <f>IF(ISBLANK(F66),"-",(F66/$D$50*$D$47*$B$67)/1000*$B$56/$D$63)</f>
        <v>-</v>
      </c>
    </row>
    <row r="67" spans="1:7" ht="26.25" customHeight="1" x14ac:dyDescent="0.4">
      <c r="A67" s="68" t="s">
        <v>91</v>
      </c>
      <c r="B67" s="85">
        <f>(B66/B65)*(B64/B63)*(B62/B61)*(B60/B59)*B58</f>
        <v>100</v>
      </c>
      <c r="C67" s="256" t="s">
        <v>92</v>
      </c>
      <c r="D67" s="260">
        <f>'Diflucortolone Valerate'!D67:D70</f>
        <v>2.1807099999999999</v>
      </c>
      <c r="E67" s="106">
        <v>1</v>
      </c>
      <c r="F67" s="263">
        <v>19341273</v>
      </c>
      <c r="G67" s="107">
        <f>IF(ISBLANK(F67),"-",(F67/$D$50*$D$47*$B$67)/1000*$B$56/$D$67)</f>
        <v>0.98716313714968695</v>
      </c>
    </row>
    <row r="68" spans="1:7" ht="27" customHeight="1" x14ac:dyDescent="0.4">
      <c r="A68" s="112" t="s">
        <v>93</v>
      </c>
      <c r="B68" s="113">
        <f>((D47*B67)/1000)/D56*B56</f>
        <v>2</v>
      </c>
      <c r="C68" s="257"/>
      <c r="D68" s="261"/>
      <c r="E68" s="108">
        <v>2</v>
      </c>
      <c r="F68" s="264">
        <v>19303157</v>
      </c>
      <c r="G68" s="109">
        <f>IF(ISBLANK(F68),"-",(F68/$D$50*$D$47*$B$67)/1000*$B$56/$D$67)</f>
        <v>0.9852177269310527</v>
      </c>
    </row>
    <row r="69" spans="1:7" ht="26.25" customHeight="1" x14ac:dyDescent="0.4">
      <c r="A69" s="252" t="s">
        <v>67</v>
      </c>
      <c r="B69" s="253"/>
      <c r="C69" s="257"/>
      <c r="D69" s="261"/>
      <c r="E69" s="108">
        <v>3</v>
      </c>
      <c r="F69" s="264">
        <v>19360869</v>
      </c>
      <c r="G69" s="109">
        <f>IF(ISBLANK(F69),"-",(F69/$D$50*$D$47*$B$67)/1000*$B$56/$D$67)</f>
        <v>0.98816330134961239</v>
      </c>
    </row>
    <row r="70" spans="1:7" ht="27" customHeight="1" x14ac:dyDescent="0.4">
      <c r="A70" s="254"/>
      <c r="B70" s="255"/>
      <c r="C70" s="258"/>
      <c r="D70" s="262"/>
      <c r="E70" s="110">
        <v>4</v>
      </c>
      <c r="F70" s="265"/>
      <c r="G70" s="111" t="str">
        <f>IF(ISBLANK(F70),"-",(F70/$D$50*$D$47*$B$67)/1000*$B$56/$D$67)</f>
        <v>-</v>
      </c>
    </row>
    <row r="71" spans="1:7" ht="26.25" customHeight="1" x14ac:dyDescent="0.4">
      <c r="A71" s="114"/>
      <c r="B71" s="114"/>
      <c r="C71" s="114"/>
      <c r="D71" s="114"/>
      <c r="E71" s="114"/>
      <c r="F71" s="115" t="s">
        <v>60</v>
      </c>
      <c r="G71" s="116">
        <f>AVERAGE(G59:G70)</f>
        <v>0.98575281785006985</v>
      </c>
    </row>
    <row r="72" spans="1:7" ht="26.25" customHeight="1" x14ac:dyDescent="0.4">
      <c r="A72" s="50"/>
      <c r="B72" s="50"/>
      <c r="C72" s="114"/>
      <c r="D72" s="114"/>
      <c r="E72" s="114"/>
      <c r="F72" s="88" t="s">
        <v>73</v>
      </c>
      <c r="G72" s="117">
        <f>STDEV(G59:G70)/G71</f>
        <v>2.0797637318198869E-3</v>
      </c>
    </row>
    <row r="73" spans="1:7" ht="27" customHeight="1" x14ac:dyDescent="0.4">
      <c r="A73" s="114"/>
      <c r="B73" s="114"/>
      <c r="C73" s="118"/>
      <c r="D73" s="119"/>
      <c r="E73" s="119"/>
      <c r="F73" s="96" t="s">
        <v>18</v>
      </c>
      <c r="G73" s="120">
        <f>COUNT(G59:G70)</f>
        <v>9</v>
      </c>
    </row>
    <row r="74" spans="1:7" ht="18.75" customHeight="1" x14ac:dyDescent="0.3">
      <c r="A74" s="114"/>
      <c r="B74" s="114"/>
      <c r="C74" s="118"/>
      <c r="D74" s="119"/>
      <c r="E74" s="119"/>
      <c r="F74" s="119"/>
      <c r="G74" s="119"/>
    </row>
    <row r="75" spans="1:7" ht="26.25" customHeight="1" x14ac:dyDescent="0.3">
      <c r="A75" s="121" t="s">
        <v>94</v>
      </c>
      <c r="B75" s="122" t="s">
        <v>95</v>
      </c>
      <c r="C75" s="251" t="str">
        <f>B20</f>
        <v xml:space="preserve">Isoconazole nitrate 1% </v>
      </c>
      <c r="D75" s="251"/>
      <c r="E75" s="123" t="s">
        <v>96</v>
      </c>
      <c r="F75" s="124">
        <f>G71</f>
        <v>0.98575281785006985</v>
      </c>
      <c r="G75" s="50"/>
    </row>
    <row r="76" spans="1:7" ht="19.5" customHeight="1" x14ac:dyDescent="0.3">
      <c r="A76" s="125"/>
      <c r="B76" s="126"/>
      <c r="C76" s="127"/>
      <c r="D76" s="127"/>
      <c r="E76" s="126"/>
      <c r="F76" s="126"/>
      <c r="G76" s="126"/>
    </row>
    <row r="77" spans="1:7" ht="18.75" customHeight="1" x14ac:dyDescent="0.3">
      <c r="A77" s="51"/>
      <c r="B77" s="59" t="s">
        <v>23</v>
      </c>
      <c r="C77" s="51"/>
      <c r="D77" s="51"/>
      <c r="E77" s="128" t="s">
        <v>24</v>
      </c>
      <c r="F77" s="128"/>
      <c r="G77" s="128" t="s">
        <v>25</v>
      </c>
    </row>
    <row r="78" spans="1:7" ht="60" customHeight="1" x14ac:dyDescent="0.3">
      <c r="A78" s="129" t="s">
        <v>26</v>
      </c>
      <c r="B78" s="266" t="s">
        <v>101</v>
      </c>
      <c r="C78" s="130"/>
      <c r="D78" s="131"/>
      <c r="E78" s="132"/>
      <c r="F78" s="133"/>
      <c r="G78" s="134"/>
    </row>
    <row r="79" spans="1:7" ht="60" customHeight="1" x14ac:dyDescent="0.3">
      <c r="A79" s="129" t="s">
        <v>27</v>
      </c>
      <c r="B79" s="135"/>
      <c r="C79" s="135"/>
      <c r="D79" s="128"/>
      <c r="E79" s="136"/>
      <c r="F79" s="133"/>
      <c r="G79" s="135"/>
    </row>
    <row r="250" spans="1:1" x14ac:dyDescent="0.2">
      <c r="A25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3"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  <mergeCell ref="B27:C27"/>
    <mergeCell ref="C29:G29"/>
    <mergeCell ref="C31:G31"/>
    <mergeCell ref="C32:G32"/>
    <mergeCell ref="D36:E36"/>
    <mergeCell ref="F36:G36"/>
    <mergeCell ref="A1:G7"/>
    <mergeCell ref="A8:G14"/>
    <mergeCell ref="B26:C26"/>
    <mergeCell ref="A16:G16"/>
    <mergeCell ref="A17:G17"/>
    <mergeCell ref="B18:C18"/>
    <mergeCell ref="B20:C20"/>
    <mergeCell ref="B21:G21"/>
  </mergeCells>
  <conditionalFormatting sqref="D51">
    <cfRule type="cellIs" dxfId="3" priority="1" operator="greaterThan">
      <formula>0.02</formula>
    </cfRule>
  </conditionalFormatting>
  <conditionalFormatting sqref="G72">
    <cfRule type="cellIs" dxfId="2" priority="2" operator="greaterThan">
      <formula>0.02</formula>
    </cfRule>
  </conditionalFormatting>
  <pageMargins left="0.7" right="0.7" top="0.75" bottom="0.75" header="0.3" footer="0.3"/>
  <pageSetup scale="37" orientation="portrait" r:id="rId1"/>
  <headerFoot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22" zoomScale="60" zoomScaleNormal="51" workbookViewId="0">
      <selection activeCell="G44" sqref="G44"/>
    </sheetView>
  </sheetViews>
  <sheetFormatPr defaultRowHeight="12.75" x14ac:dyDescent="0.2"/>
  <cols>
    <col min="1" max="1" width="40.28515625" customWidth="1"/>
    <col min="2" max="2" width="35.42578125" customWidth="1"/>
    <col min="3" max="3" width="43.42578125" customWidth="1"/>
    <col min="4" max="4" width="21.140625" customWidth="1"/>
    <col min="5" max="5" width="30.42578125" customWidth="1"/>
    <col min="6" max="6" width="26.140625" customWidth="1"/>
    <col min="7" max="7" width="24.42578125" customWidth="1"/>
  </cols>
  <sheetData>
    <row r="1" spans="1:7" ht="18.75" customHeight="1" x14ac:dyDescent="0.2">
      <c r="A1" s="238" t="s">
        <v>28</v>
      </c>
      <c r="B1" s="238"/>
      <c r="C1" s="238"/>
      <c r="D1" s="238"/>
      <c r="E1" s="238"/>
      <c r="F1" s="238"/>
      <c r="G1" s="238"/>
    </row>
    <row r="2" spans="1:7" ht="18.75" customHeight="1" x14ac:dyDescent="0.2">
      <c r="A2" s="238"/>
      <c r="B2" s="238"/>
      <c r="C2" s="238"/>
      <c r="D2" s="238"/>
      <c r="E2" s="238"/>
      <c r="F2" s="238"/>
      <c r="G2" s="238"/>
    </row>
    <row r="3" spans="1:7" ht="18.75" customHeight="1" x14ac:dyDescent="0.2">
      <c r="A3" s="238"/>
      <c r="B3" s="238"/>
      <c r="C3" s="238"/>
      <c r="D3" s="238"/>
      <c r="E3" s="238"/>
      <c r="F3" s="238"/>
      <c r="G3" s="238"/>
    </row>
    <row r="4" spans="1:7" ht="18.75" customHeight="1" x14ac:dyDescent="0.2">
      <c r="A4" s="238"/>
      <c r="B4" s="238"/>
      <c r="C4" s="238"/>
      <c r="D4" s="238"/>
      <c r="E4" s="238"/>
      <c r="F4" s="238"/>
      <c r="G4" s="238"/>
    </row>
    <row r="5" spans="1:7" ht="18.75" customHeight="1" x14ac:dyDescent="0.2">
      <c r="A5" s="238"/>
      <c r="B5" s="238"/>
      <c r="C5" s="238"/>
      <c r="D5" s="238"/>
      <c r="E5" s="238"/>
      <c r="F5" s="238"/>
      <c r="G5" s="238"/>
    </row>
    <row r="6" spans="1:7" ht="18.75" customHeight="1" x14ac:dyDescent="0.2">
      <c r="A6" s="238"/>
      <c r="B6" s="238"/>
      <c r="C6" s="238"/>
      <c r="D6" s="238"/>
      <c r="E6" s="238"/>
      <c r="F6" s="238"/>
      <c r="G6" s="238"/>
    </row>
    <row r="7" spans="1:7" ht="18.75" customHeight="1" x14ac:dyDescent="0.2">
      <c r="A7" s="238"/>
      <c r="B7" s="238"/>
      <c r="C7" s="238"/>
      <c r="D7" s="238"/>
      <c r="E7" s="238"/>
      <c r="F7" s="238"/>
      <c r="G7" s="238"/>
    </row>
    <row r="8" spans="1:7" ht="18.75" customHeight="1" x14ac:dyDescent="0.2">
      <c r="A8" s="239" t="s">
        <v>29</v>
      </c>
      <c r="B8" s="239"/>
      <c r="C8" s="239"/>
      <c r="D8" s="239"/>
      <c r="E8" s="239"/>
      <c r="F8" s="239"/>
      <c r="G8" s="239"/>
    </row>
    <row r="9" spans="1:7" ht="18.75" customHeight="1" x14ac:dyDescent="0.2">
      <c r="A9" s="239"/>
      <c r="B9" s="239"/>
      <c r="C9" s="239"/>
      <c r="D9" s="239"/>
      <c r="E9" s="239"/>
      <c r="F9" s="239"/>
      <c r="G9" s="239"/>
    </row>
    <row r="10" spans="1:7" ht="18.75" customHeight="1" x14ac:dyDescent="0.2">
      <c r="A10" s="239"/>
      <c r="B10" s="239"/>
      <c r="C10" s="239"/>
      <c r="D10" s="239"/>
      <c r="E10" s="239"/>
      <c r="F10" s="239"/>
      <c r="G10" s="239"/>
    </row>
    <row r="11" spans="1:7" ht="18.75" customHeight="1" x14ac:dyDescent="0.2">
      <c r="A11" s="239"/>
      <c r="B11" s="239"/>
      <c r="C11" s="239"/>
      <c r="D11" s="239"/>
      <c r="E11" s="239"/>
      <c r="F11" s="239"/>
      <c r="G11" s="239"/>
    </row>
    <row r="12" spans="1:7" ht="18.75" customHeight="1" x14ac:dyDescent="0.2">
      <c r="A12" s="239"/>
      <c r="B12" s="239"/>
      <c r="C12" s="239"/>
      <c r="D12" s="239"/>
      <c r="E12" s="239"/>
      <c r="F12" s="239"/>
      <c r="G12" s="239"/>
    </row>
    <row r="13" spans="1:7" ht="18.75" customHeight="1" x14ac:dyDescent="0.2">
      <c r="A13" s="239"/>
      <c r="B13" s="239"/>
      <c r="C13" s="239"/>
      <c r="D13" s="239"/>
      <c r="E13" s="239"/>
      <c r="F13" s="239"/>
      <c r="G13" s="239"/>
    </row>
    <row r="14" spans="1:7" ht="18.75" customHeight="1" x14ac:dyDescent="0.2">
      <c r="A14" s="239"/>
      <c r="B14" s="239"/>
      <c r="C14" s="239"/>
      <c r="D14" s="239"/>
      <c r="E14" s="239"/>
      <c r="F14" s="239"/>
      <c r="G14" s="239"/>
    </row>
    <row r="15" spans="1:7" ht="19.5" customHeight="1" x14ac:dyDescent="0.3">
      <c r="A15" s="137"/>
      <c r="B15" s="137"/>
      <c r="C15" s="137"/>
      <c r="D15" s="137"/>
      <c r="E15" s="137"/>
      <c r="F15" s="137"/>
      <c r="G15" s="137"/>
    </row>
    <row r="16" spans="1:7" ht="19.5" customHeight="1" x14ac:dyDescent="0.3">
      <c r="A16" s="241" t="s">
        <v>30</v>
      </c>
      <c r="B16" s="242"/>
      <c r="C16" s="242"/>
      <c r="D16" s="242"/>
      <c r="E16" s="242"/>
      <c r="F16" s="242"/>
      <c r="G16" s="243"/>
    </row>
    <row r="17" spans="1:7" ht="20.25" customHeight="1" x14ac:dyDescent="0.3">
      <c r="A17" s="244" t="s">
        <v>31</v>
      </c>
      <c r="B17" s="244"/>
      <c r="C17" s="244"/>
      <c r="D17" s="244"/>
      <c r="E17" s="244"/>
      <c r="F17" s="244"/>
      <c r="G17" s="244"/>
    </row>
    <row r="18" spans="1:7" ht="26.25" customHeight="1" x14ac:dyDescent="0.4">
      <c r="A18" s="138" t="s">
        <v>32</v>
      </c>
      <c r="B18" s="240" t="s">
        <v>5</v>
      </c>
      <c r="C18" s="240"/>
      <c r="D18" s="137"/>
      <c r="E18" s="137"/>
      <c r="F18" s="137"/>
      <c r="G18" s="137"/>
    </row>
    <row r="19" spans="1:7" ht="26.25" customHeight="1" x14ac:dyDescent="0.4">
      <c r="A19" s="138" t="s">
        <v>33</v>
      </c>
      <c r="B19" s="139" t="s">
        <v>7</v>
      </c>
      <c r="C19" s="137">
        <v>4</v>
      </c>
      <c r="D19" s="137"/>
      <c r="E19" s="137"/>
      <c r="F19" s="137"/>
      <c r="G19" s="137"/>
    </row>
    <row r="20" spans="1:7" ht="26.25" customHeight="1" x14ac:dyDescent="0.4">
      <c r="A20" s="138" t="s">
        <v>34</v>
      </c>
      <c r="B20" s="245" t="s">
        <v>99</v>
      </c>
      <c r="C20" s="245"/>
      <c r="D20" s="137"/>
      <c r="E20" s="137"/>
      <c r="F20" s="137"/>
      <c r="G20" s="137"/>
    </row>
    <row r="21" spans="1:7" ht="26.25" customHeight="1" x14ac:dyDescent="0.4">
      <c r="A21" s="138" t="s">
        <v>35</v>
      </c>
      <c r="B21" s="245" t="s">
        <v>100</v>
      </c>
      <c r="C21" s="245"/>
      <c r="D21" s="245"/>
      <c r="E21" s="245"/>
      <c r="F21" s="245"/>
      <c r="G21" s="245"/>
    </row>
    <row r="22" spans="1:7" ht="26.25" customHeight="1" x14ac:dyDescent="0.4">
      <c r="A22" s="138" t="s">
        <v>36</v>
      </c>
      <c r="B22" s="140" t="s">
        <v>10</v>
      </c>
      <c r="C22" s="137"/>
      <c r="D22" s="137"/>
      <c r="E22" s="137"/>
      <c r="F22" s="137"/>
      <c r="G22" s="137"/>
    </row>
    <row r="23" spans="1:7" ht="26.25" customHeight="1" x14ac:dyDescent="0.4">
      <c r="A23" s="138" t="s">
        <v>37</v>
      </c>
      <c r="B23" s="140"/>
      <c r="C23" s="137"/>
      <c r="D23" s="137"/>
      <c r="E23" s="137"/>
      <c r="F23" s="137"/>
      <c r="G23" s="137"/>
    </row>
    <row r="24" spans="1:7" ht="18.75" customHeight="1" x14ac:dyDescent="0.3">
      <c r="A24" s="138"/>
      <c r="B24" s="141"/>
      <c r="C24" s="137"/>
      <c r="D24" s="137"/>
      <c r="E24" s="137"/>
      <c r="F24" s="137"/>
      <c r="G24" s="137"/>
    </row>
    <row r="25" spans="1:7" ht="18.75" customHeight="1" x14ac:dyDescent="0.3">
      <c r="A25" s="142"/>
      <c r="B25" s="141"/>
      <c r="C25" s="137"/>
      <c r="D25" s="137"/>
      <c r="E25" s="137"/>
      <c r="F25" s="137"/>
      <c r="G25" s="137"/>
    </row>
    <row r="26" spans="1:7" ht="26.25" customHeight="1" x14ac:dyDescent="0.4">
      <c r="A26" s="143" t="s">
        <v>4</v>
      </c>
      <c r="B26" s="240" t="s">
        <v>97</v>
      </c>
      <c r="C26" s="240"/>
      <c r="D26" s="137"/>
      <c r="E26" s="137"/>
      <c r="F26" s="137"/>
      <c r="G26" s="137"/>
    </row>
    <row r="27" spans="1:7" ht="26.25" customHeight="1" x14ac:dyDescent="0.4">
      <c r="A27" s="144" t="s">
        <v>38</v>
      </c>
      <c r="B27" s="245"/>
      <c r="C27" s="245"/>
      <c r="D27" s="137"/>
      <c r="E27" s="137"/>
      <c r="F27" s="137"/>
      <c r="G27" s="137"/>
    </row>
    <row r="28" spans="1:7" ht="27" customHeight="1" x14ac:dyDescent="0.4">
      <c r="A28" s="144" t="s">
        <v>6</v>
      </c>
      <c r="B28" s="145">
        <v>98.8</v>
      </c>
      <c r="C28" s="137"/>
      <c r="D28" s="137"/>
      <c r="E28" s="137"/>
      <c r="F28" s="137"/>
      <c r="G28" s="137"/>
    </row>
    <row r="29" spans="1:7" ht="27" customHeight="1" x14ac:dyDescent="0.4">
      <c r="A29" s="144" t="s">
        <v>39</v>
      </c>
      <c r="B29" s="146">
        <v>0</v>
      </c>
      <c r="C29" s="246" t="s">
        <v>40</v>
      </c>
      <c r="D29" s="247"/>
      <c r="E29" s="247"/>
      <c r="F29" s="247"/>
      <c r="G29" s="248"/>
    </row>
    <row r="30" spans="1:7" ht="19.5" customHeight="1" x14ac:dyDescent="0.3">
      <c r="A30" s="144" t="s">
        <v>41</v>
      </c>
      <c r="B30" s="147">
        <f>B28-B29</f>
        <v>98.8</v>
      </c>
      <c r="C30" s="148"/>
      <c r="D30" s="148"/>
      <c r="E30" s="148"/>
      <c r="F30" s="148"/>
      <c r="G30" s="148"/>
    </row>
    <row r="31" spans="1:7" ht="27" customHeight="1" x14ac:dyDescent="0.4">
      <c r="A31" s="144" t="s">
        <v>42</v>
      </c>
      <c r="B31" s="149">
        <v>1</v>
      </c>
      <c r="C31" s="246" t="s">
        <v>43</v>
      </c>
      <c r="D31" s="247"/>
      <c r="E31" s="247"/>
      <c r="F31" s="247"/>
      <c r="G31" s="248"/>
    </row>
    <row r="32" spans="1:7" ht="27" customHeight="1" x14ac:dyDescent="0.4">
      <c r="A32" s="144" t="s">
        <v>44</v>
      </c>
      <c r="B32" s="149">
        <v>1</v>
      </c>
      <c r="C32" s="246" t="s">
        <v>45</v>
      </c>
      <c r="D32" s="247"/>
      <c r="E32" s="247"/>
      <c r="F32" s="247"/>
      <c r="G32" s="248"/>
    </row>
    <row r="33" spans="1:7" ht="18.75" customHeight="1" x14ac:dyDescent="0.3">
      <c r="A33" s="144"/>
      <c r="B33" s="150"/>
      <c r="C33" s="151"/>
      <c r="D33" s="151"/>
      <c r="E33" s="151"/>
      <c r="F33" s="151"/>
      <c r="G33" s="151"/>
    </row>
    <row r="34" spans="1:7" ht="18.75" customHeight="1" x14ac:dyDescent="0.3">
      <c r="A34" s="144" t="s">
        <v>46</v>
      </c>
      <c r="B34" s="152">
        <f>B31/B32</f>
        <v>1</v>
      </c>
      <c r="C34" s="137" t="s">
        <v>47</v>
      </c>
      <c r="D34" s="137"/>
      <c r="E34" s="137"/>
      <c r="F34" s="137"/>
      <c r="G34" s="137"/>
    </row>
    <row r="35" spans="1:7" ht="19.5" customHeight="1" x14ac:dyDescent="0.3">
      <c r="A35" s="144"/>
      <c r="B35" s="147"/>
      <c r="C35" s="153"/>
      <c r="D35" s="153"/>
      <c r="E35" s="153"/>
      <c r="F35" s="153"/>
      <c r="G35" s="153"/>
    </row>
    <row r="36" spans="1:7" ht="27" customHeight="1" x14ac:dyDescent="0.4">
      <c r="A36" s="154" t="s">
        <v>48</v>
      </c>
      <c r="B36" s="155">
        <v>50</v>
      </c>
      <c r="C36" s="137"/>
      <c r="D36" s="249" t="s">
        <v>49</v>
      </c>
      <c r="E36" s="250"/>
      <c r="F36" s="249" t="s">
        <v>50</v>
      </c>
      <c r="G36" s="250"/>
    </row>
    <row r="37" spans="1:7" ht="26.25" customHeight="1" x14ac:dyDescent="0.4">
      <c r="A37" s="156" t="s">
        <v>51</v>
      </c>
      <c r="B37" s="157">
        <v>5</v>
      </c>
      <c r="C37" s="158" t="s">
        <v>52</v>
      </c>
      <c r="D37" s="159" t="s">
        <v>53</v>
      </c>
      <c r="E37" s="160" t="s">
        <v>54</v>
      </c>
      <c r="F37" s="159" t="s">
        <v>53</v>
      </c>
      <c r="G37" s="161" t="s">
        <v>54</v>
      </c>
    </row>
    <row r="38" spans="1:7" ht="26.25" customHeight="1" x14ac:dyDescent="0.4">
      <c r="A38" s="156" t="s">
        <v>55</v>
      </c>
      <c r="B38" s="157">
        <v>100</v>
      </c>
      <c r="C38" s="162">
        <v>1</v>
      </c>
      <c r="D38" s="268">
        <v>6830479</v>
      </c>
      <c r="E38" s="163">
        <f>IF(ISBLANK(D38),"-",$D$48/$D$45*D38)</f>
        <v>6879045.0581102567</v>
      </c>
      <c r="F38" s="268">
        <v>7185795</v>
      </c>
      <c r="G38" s="164">
        <f>IF(ISBLANK(F38),"-",$D$48/$F$45*F38)</f>
        <v>6809992.3804758219</v>
      </c>
    </row>
    <row r="39" spans="1:7" ht="26.25" customHeight="1" x14ac:dyDescent="0.4">
      <c r="A39" s="156" t="s">
        <v>56</v>
      </c>
      <c r="B39" s="157">
        <v>1</v>
      </c>
      <c r="C39" s="165">
        <v>2</v>
      </c>
      <c r="D39" s="269">
        <v>6871362</v>
      </c>
      <c r="E39" s="166">
        <f>IF(ISBLANK(D39),"-",$D$48/$D$45*D39)</f>
        <v>6920218.7443350041</v>
      </c>
      <c r="F39" s="269">
        <v>7206329</v>
      </c>
      <c r="G39" s="167">
        <f>IF(ISBLANK(F39),"-",$D$48/$F$45*F39)</f>
        <v>6829452.4935935345</v>
      </c>
    </row>
    <row r="40" spans="1:7" ht="26.25" customHeight="1" x14ac:dyDescent="0.4">
      <c r="A40" s="156" t="s">
        <v>57</v>
      </c>
      <c r="B40" s="157">
        <v>1</v>
      </c>
      <c r="C40" s="165">
        <v>3</v>
      </c>
      <c r="D40" s="269">
        <v>6869680</v>
      </c>
      <c r="E40" s="166">
        <f>IF(ISBLANK(D40),"-",$D$48/$D$45*D40)</f>
        <v>6918524.7849819716</v>
      </c>
      <c r="F40" s="269">
        <v>7229729</v>
      </c>
      <c r="G40" s="167">
        <f>IF(ISBLANK(F40),"-",$D$48/$F$45*F40)</f>
        <v>6851628.7206780994</v>
      </c>
    </row>
    <row r="41" spans="1:7" ht="26.25" customHeight="1" x14ac:dyDescent="0.4">
      <c r="A41" s="156" t="s">
        <v>58</v>
      </c>
      <c r="B41" s="157">
        <v>1</v>
      </c>
      <c r="C41" s="168">
        <v>4</v>
      </c>
      <c r="D41" s="270"/>
      <c r="E41" s="169" t="str">
        <f>IF(ISBLANK(D41),"-",$D$48/$D$45*D41)</f>
        <v>-</v>
      </c>
      <c r="F41" s="270"/>
      <c r="G41" s="170" t="str">
        <f>IF(ISBLANK(F41),"-",$D$48/$F$45*F41)</f>
        <v>-</v>
      </c>
    </row>
    <row r="42" spans="1:7" ht="27" customHeight="1" x14ac:dyDescent="0.4">
      <c r="A42" s="156" t="s">
        <v>59</v>
      </c>
      <c r="B42" s="157">
        <v>1</v>
      </c>
      <c r="C42" s="171" t="s">
        <v>60</v>
      </c>
      <c r="D42" s="279">
        <f>AVERAGE(D38:D41)</f>
        <v>6857173.666666667</v>
      </c>
      <c r="E42" s="172">
        <f>AVERAGE(E38:E41)</f>
        <v>6905929.5291424105</v>
      </c>
      <c r="F42" s="279">
        <f>AVERAGE(F38:F41)</f>
        <v>7207284.333333333</v>
      </c>
      <c r="G42" s="173">
        <f>AVERAGE(G38:G41)</f>
        <v>6830357.864915818</v>
      </c>
    </row>
    <row r="43" spans="1:7" ht="26.25" customHeight="1" x14ac:dyDescent="0.4">
      <c r="A43" s="156" t="s">
        <v>61</v>
      </c>
      <c r="B43" s="157">
        <v>1</v>
      </c>
      <c r="C43" s="174" t="s">
        <v>62</v>
      </c>
      <c r="D43" s="259">
        <v>20.100000000000001</v>
      </c>
      <c r="E43" s="176"/>
      <c r="F43" s="175">
        <v>21.36</v>
      </c>
      <c r="G43" s="177"/>
    </row>
    <row r="44" spans="1:7" ht="26.25" customHeight="1" x14ac:dyDescent="0.4">
      <c r="A44" s="156" t="s">
        <v>63</v>
      </c>
      <c r="B44" s="157">
        <v>1</v>
      </c>
      <c r="C44" s="178" t="s">
        <v>64</v>
      </c>
      <c r="D44" s="179">
        <f>D43*$B$34</f>
        <v>20.100000000000001</v>
      </c>
      <c r="E44" s="177"/>
      <c r="F44" s="179">
        <f>F43*$B$34</f>
        <v>21.36</v>
      </c>
      <c r="G44" s="180"/>
    </row>
    <row r="45" spans="1:7" ht="19.5" customHeight="1" x14ac:dyDescent="0.3">
      <c r="A45" s="156" t="s">
        <v>65</v>
      </c>
      <c r="B45" s="181">
        <f>(B44/B43)*(B42/B41)*(B40/B39)*(B38/B37)*B36</f>
        <v>1000</v>
      </c>
      <c r="C45" s="178" t="s">
        <v>66</v>
      </c>
      <c r="D45" s="182">
        <f>D44*$B$30/100</f>
        <v>19.858800000000002</v>
      </c>
      <c r="E45" s="180"/>
      <c r="F45" s="182">
        <f>F44*$B$30/100</f>
        <v>21.103680000000001</v>
      </c>
      <c r="G45" s="180"/>
    </row>
    <row r="46" spans="1:7" ht="19.5" customHeight="1" x14ac:dyDescent="0.3">
      <c r="A46" s="252" t="s">
        <v>67</v>
      </c>
      <c r="B46" s="253"/>
      <c r="C46" s="178" t="s">
        <v>68</v>
      </c>
      <c r="D46" s="179">
        <f>D45/$B$45</f>
        <v>1.9858800000000003E-2</v>
      </c>
      <c r="E46" s="180"/>
      <c r="F46" s="183">
        <f>F45/$B$45</f>
        <v>2.110368E-2</v>
      </c>
      <c r="G46" s="180"/>
    </row>
    <row r="47" spans="1:7" ht="27" customHeight="1" x14ac:dyDescent="0.4">
      <c r="A47" s="254"/>
      <c r="B47" s="255"/>
      <c r="C47" s="184" t="s">
        <v>69</v>
      </c>
      <c r="D47" s="185">
        <v>0.02</v>
      </c>
      <c r="E47" s="177"/>
      <c r="F47" s="177"/>
      <c r="G47" s="177"/>
    </row>
    <row r="48" spans="1:7" ht="18.75" customHeight="1" x14ac:dyDescent="0.3">
      <c r="A48" s="137"/>
      <c r="B48" s="137"/>
      <c r="C48" s="184" t="s">
        <v>70</v>
      </c>
      <c r="D48" s="179">
        <f>D47*$B$45</f>
        <v>20</v>
      </c>
      <c r="E48" s="180"/>
      <c r="F48" s="180"/>
      <c r="G48" s="180"/>
    </row>
    <row r="49" spans="1:7" ht="19.5" customHeight="1" x14ac:dyDescent="0.3">
      <c r="A49" s="137"/>
      <c r="B49" s="137"/>
      <c r="C49" s="186" t="s">
        <v>71</v>
      </c>
      <c r="D49" s="182">
        <f>D48/B34</f>
        <v>20</v>
      </c>
      <c r="E49" s="180"/>
      <c r="F49" s="180"/>
      <c r="G49" s="180"/>
    </row>
    <row r="50" spans="1:7" ht="18.75" customHeight="1" x14ac:dyDescent="0.3">
      <c r="A50" s="137"/>
      <c r="B50" s="137"/>
      <c r="C50" s="187" t="s">
        <v>72</v>
      </c>
      <c r="D50" s="188">
        <f>AVERAGE(E38:E41,G38:G41)</f>
        <v>6868143.6970291147</v>
      </c>
      <c r="E50" s="189"/>
      <c r="F50" s="189"/>
      <c r="G50" s="189"/>
    </row>
    <row r="51" spans="1:7" ht="18.75" customHeight="1" x14ac:dyDescent="0.3">
      <c r="A51" s="137"/>
      <c r="B51" s="137"/>
      <c r="C51" s="184" t="s">
        <v>73</v>
      </c>
      <c r="D51" s="190">
        <f>STDEV(E38:E41,G38:G41)/D50</f>
        <v>6.6786443194547483E-3</v>
      </c>
      <c r="E51" s="191"/>
      <c r="F51" s="191"/>
      <c r="G51" s="191"/>
    </row>
    <row r="52" spans="1:7" ht="19.5" customHeight="1" x14ac:dyDescent="0.3">
      <c r="A52" s="137"/>
      <c r="B52" s="137"/>
      <c r="C52" s="192" t="s">
        <v>18</v>
      </c>
      <c r="D52" s="193">
        <f>COUNT(E38:E41,G38:G41)</f>
        <v>6</v>
      </c>
      <c r="E52" s="177"/>
      <c r="F52" s="177"/>
      <c r="G52" s="177"/>
    </row>
    <row r="53" spans="1:7" ht="18.75" customHeight="1" x14ac:dyDescent="0.3">
      <c r="A53" s="137"/>
      <c r="B53" s="137"/>
      <c r="C53" s="137"/>
      <c r="D53" s="137"/>
      <c r="E53" s="137"/>
      <c r="F53" s="137"/>
      <c r="G53" s="137"/>
    </row>
    <row r="54" spans="1:7" ht="18.75" customHeight="1" x14ac:dyDescent="0.3">
      <c r="A54" s="194" t="s">
        <v>1</v>
      </c>
      <c r="B54" s="195" t="s">
        <v>74</v>
      </c>
      <c r="C54" s="137"/>
      <c r="D54" s="137"/>
      <c r="E54" s="137"/>
      <c r="F54" s="137"/>
      <c r="G54" s="137"/>
    </row>
    <row r="55" spans="1:7" ht="18.75" customHeight="1" x14ac:dyDescent="0.3">
      <c r="A55" s="144" t="s">
        <v>75</v>
      </c>
      <c r="B55" s="196" t="str">
        <f>B21</f>
        <v>Each tubes contains Diflucortolone valerate 0.1%</v>
      </c>
      <c r="C55" s="137"/>
      <c r="D55" s="137"/>
      <c r="E55" s="137"/>
      <c r="F55" s="137"/>
      <c r="G55" s="137"/>
    </row>
    <row r="56" spans="1:7" ht="26.25" customHeight="1" x14ac:dyDescent="0.4">
      <c r="A56" s="144" t="s">
        <v>76</v>
      </c>
      <c r="B56" s="197">
        <v>100</v>
      </c>
      <c r="C56" s="198" t="s">
        <v>77</v>
      </c>
      <c r="D56" s="199">
        <v>0.1</v>
      </c>
      <c r="E56" s="137" t="str">
        <f>B20</f>
        <v>Diflucortolone Valerate 0.1%</v>
      </c>
      <c r="F56" s="137"/>
      <c r="G56" s="137"/>
    </row>
    <row r="57" spans="1:7" ht="19.5" customHeight="1" x14ac:dyDescent="0.3">
      <c r="A57" s="137"/>
      <c r="B57" s="137"/>
      <c r="C57" s="137"/>
      <c r="D57" s="137"/>
      <c r="E57" s="137"/>
      <c r="F57" s="137"/>
      <c r="G57" s="137"/>
    </row>
    <row r="58" spans="1:7" ht="27" customHeight="1" thickBot="1" x14ac:dyDescent="0.45">
      <c r="A58" s="154" t="s">
        <v>78</v>
      </c>
      <c r="B58" s="155">
        <v>100</v>
      </c>
      <c r="C58" s="137"/>
      <c r="D58" s="200" t="s">
        <v>79</v>
      </c>
      <c r="E58" s="201" t="s">
        <v>52</v>
      </c>
      <c r="F58" s="201" t="s">
        <v>53</v>
      </c>
      <c r="G58" s="158" t="s">
        <v>80</v>
      </c>
    </row>
    <row r="59" spans="1:7" ht="26.25" customHeight="1" x14ac:dyDescent="0.4">
      <c r="A59" s="156" t="s">
        <v>81</v>
      </c>
      <c r="B59" s="157">
        <v>1</v>
      </c>
      <c r="C59" s="256" t="s">
        <v>82</v>
      </c>
      <c r="D59" s="260">
        <v>2.1019999999999999</v>
      </c>
      <c r="E59" s="202">
        <v>1</v>
      </c>
      <c r="F59" s="263">
        <v>7172461</v>
      </c>
      <c r="G59" s="203">
        <f>IF(ISBLANK(F59),"-",(F59/$D$50*$D$47*$B$67)/1000*$B$56/$D$59)</f>
        <v>9.9363322835447007E-2</v>
      </c>
    </row>
    <row r="60" spans="1:7" ht="26.25" customHeight="1" x14ac:dyDescent="0.4">
      <c r="A60" s="156" t="s">
        <v>83</v>
      </c>
      <c r="B60" s="157">
        <v>1</v>
      </c>
      <c r="C60" s="257"/>
      <c r="D60" s="261"/>
      <c r="E60" s="204">
        <v>2</v>
      </c>
      <c r="F60" s="264">
        <v>7155338</v>
      </c>
      <c r="G60" s="205">
        <f>IF(ISBLANK(F60),"-",(F60/$D$50*$D$47*$B$67)/1000*$B$56/$D$59)</f>
        <v>9.9126110227820252E-2</v>
      </c>
    </row>
    <row r="61" spans="1:7" ht="26.25" customHeight="1" x14ac:dyDescent="0.4">
      <c r="A61" s="156" t="s">
        <v>84</v>
      </c>
      <c r="B61" s="157">
        <v>1</v>
      </c>
      <c r="C61" s="257"/>
      <c r="D61" s="261"/>
      <c r="E61" s="204">
        <v>3</v>
      </c>
      <c r="F61" s="264">
        <v>7242787</v>
      </c>
      <c r="G61" s="205">
        <f>IF(ISBLANK(F61),"-",(F61/$D$50*$D$47*$B$67)/1000*$B$56/$D$59)</f>
        <v>0.10033758049146296</v>
      </c>
    </row>
    <row r="62" spans="1:7" ht="27" customHeight="1" thickBot="1" x14ac:dyDescent="0.45">
      <c r="A62" s="156" t="s">
        <v>85</v>
      </c>
      <c r="B62" s="157">
        <v>1</v>
      </c>
      <c r="C62" s="258"/>
      <c r="D62" s="262"/>
      <c r="E62" s="235">
        <v>4</v>
      </c>
      <c r="F62" s="265"/>
      <c r="G62" s="208" t="str">
        <f>IF(ISBLANK(F62),"-",(F62/$D$50*$D$47*$B$67)/1000*$B$56/$D$59)</f>
        <v>-</v>
      </c>
    </row>
    <row r="63" spans="1:7" ht="26.25" customHeight="1" x14ac:dyDescent="0.4">
      <c r="A63" s="156" t="s">
        <v>86</v>
      </c>
      <c r="B63" s="157">
        <v>1</v>
      </c>
      <c r="C63" s="256" t="s">
        <v>87</v>
      </c>
      <c r="D63" s="260">
        <v>2.1309900000000002</v>
      </c>
      <c r="E63" s="202">
        <v>1</v>
      </c>
      <c r="F63" s="263">
        <v>7220628</v>
      </c>
      <c r="G63" s="203">
        <f>IF(ISBLANK(F63),"-",(F63/$D$50*$D$47*$B$67)/1000*$B$56/$D$63)</f>
        <v>9.8669785040940483E-2</v>
      </c>
    </row>
    <row r="64" spans="1:7" ht="26.25" customHeight="1" x14ac:dyDescent="0.4">
      <c r="A64" s="156" t="s">
        <v>88</v>
      </c>
      <c r="B64" s="157">
        <v>1</v>
      </c>
      <c r="C64" s="257"/>
      <c r="D64" s="261"/>
      <c r="E64" s="204">
        <v>2</v>
      </c>
      <c r="F64" s="264">
        <v>7213729</v>
      </c>
      <c r="G64" s="205">
        <f>IF(ISBLANK(F64),"-",(F64/$D$50*$D$47*$B$67)/1000*$B$56/$D$63)</f>
        <v>9.8575510298217636E-2</v>
      </c>
    </row>
    <row r="65" spans="1:7" ht="26.25" customHeight="1" x14ac:dyDescent="0.4">
      <c r="A65" s="156" t="s">
        <v>89</v>
      </c>
      <c r="B65" s="157">
        <v>1</v>
      </c>
      <c r="C65" s="257"/>
      <c r="D65" s="261"/>
      <c r="E65" s="204">
        <v>3</v>
      </c>
      <c r="F65" s="264">
        <v>7218865</v>
      </c>
      <c r="G65" s="205">
        <f>IF(ISBLANK(F65),"-",(F65/$D$50*$D$47*$B$67)/1000*$B$56/$D$63)</f>
        <v>9.8645693669521375E-2</v>
      </c>
    </row>
    <row r="66" spans="1:7" ht="27" customHeight="1" thickBot="1" x14ac:dyDescent="0.45">
      <c r="A66" s="156" t="s">
        <v>90</v>
      </c>
      <c r="B66" s="157">
        <v>1</v>
      </c>
      <c r="C66" s="258"/>
      <c r="D66" s="262"/>
      <c r="E66" s="206">
        <v>4</v>
      </c>
      <c r="F66" s="265"/>
      <c r="G66" s="208" t="str">
        <f>IF(ISBLANK(F66),"-",(F66/$D$50*$D$47*$B$67)/1000*$B$56/$D$63)</f>
        <v>-</v>
      </c>
    </row>
    <row r="67" spans="1:7" ht="26.25" customHeight="1" x14ac:dyDescent="0.4">
      <c r="A67" s="156" t="s">
        <v>91</v>
      </c>
      <c r="B67" s="181">
        <f>(B66/B65)*(B64/B63)*(B62/B61)*(B60/B59)*B58</f>
        <v>100</v>
      </c>
      <c r="C67" s="256" t="s">
        <v>92</v>
      </c>
      <c r="D67" s="260">
        <v>2.1807099999999999</v>
      </c>
      <c r="E67" s="202">
        <v>1</v>
      </c>
      <c r="F67" s="263">
        <v>7392750</v>
      </c>
      <c r="G67" s="203">
        <f>IF(ISBLANK(F67),"-",(F67/$D$50*$D$47*$B$67)/1000*$B$56/$D$67)</f>
        <v>9.8718540856864156E-2</v>
      </c>
    </row>
    <row r="68" spans="1:7" ht="27" customHeight="1" thickBot="1" x14ac:dyDescent="0.45">
      <c r="A68" s="209" t="s">
        <v>93</v>
      </c>
      <c r="B68" s="210">
        <f>((D47*B67)/1000)/D56*B56</f>
        <v>2</v>
      </c>
      <c r="C68" s="257"/>
      <c r="D68" s="261"/>
      <c r="E68" s="204">
        <v>2</v>
      </c>
      <c r="F68" s="264">
        <v>7378315</v>
      </c>
      <c r="G68" s="205">
        <f>IF(ISBLANK(F68),"-",(F68/$D$50*$D$47*$B$67)/1000*$B$56/$D$67)</f>
        <v>9.8525784151001147E-2</v>
      </c>
    </row>
    <row r="69" spans="1:7" ht="26.25" customHeight="1" x14ac:dyDescent="0.4">
      <c r="A69" s="252" t="s">
        <v>67</v>
      </c>
      <c r="B69" s="253"/>
      <c r="C69" s="257"/>
      <c r="D69" s="261"/>
      <c r="E69" s="204">
        <v>3</v>
      </c>
      <c r="F69" s="264">
        <v>7425128</v>
      </c>
      <c r="G69" s="205">
        <f>IF(ISBLANK(F69),"-",(F69/$D$50*$D$47*$B$67)/1000*$B$56/$D$67)</f>
        <v>9.9150898087375594E-2</v>
      </c>
    </row>
    <row r="70" spans="1:7" ht="27" customHeight="1" thickBot="1" x14ac:dyDescent="0.45">
      <c r="A70" s="254"/>
      <c r="B70" s="255"/>
      <c r="C70" s="258"/>
      <c r="D70" s="262"/>
      <c r="E70" s="206">
        <v>4</v>
      </c>
      <c r="F70" s="207"/>
      <c r="G70" s="208" t="str">
        <f>IF(ISBLANK(F70),"-",(F70/$D$50*$D$47*$B$67)/1000*$B$56/$D$67)</f>
        <v>-</v>
      </c>
    </row>
    <row r="71" spans="1:7" ht="26.25" customHeight="1" x14ac:dyDescent="0.4">
      <c r="A71" s="211"/>
      <c r="B71" s="211"/>
      <c r="C71" s="211"/>
      <c r="D71" s="211"/>
      <c r="E71" s="211"/>
      <c r="F71" s="212" t="s">
        <v>60</v>
      </c>
      <c r="G71" s="213">
        <f>AVERAGE(G59:G70)</f>
        <v>9.9012580628738966E-2</v>
      </c>
    </row>
    <row r="72" spans="1:7" ht="26.25" customHeight="1" x14ac:dyDescent="0.4">
      <c r="A72" s="137"/>
      <c r="B72" s="137"/>
      <c r="C72" s="211"/>
      <c r="D72" s="211"/>
      <c r="E72" s="211"/>
      <c r="F72" s="184" t="s">
        <v>73</v>
      </c>
      <c r="G72" s="214">
        <f>STDEV(G59:G70)/G71</f>
        <v>5.842629619417377E-3</v>
      </c>
    </row>
    <row r="73" spans="1:7" ht="27" customHeight="1" x14ac:dyDescent="0.4">
      <c r="A73" s="211"/>
      <c r="B73" s="211"/>
      <c r="C73" s="215"/>
      <c r="D73" s="216"/>
      <c r="E73" s="216"/>
      <c r="F73" s="192" t="s">
        <v>18</v>
      </c>
      <c r="G73" s="217">
        <f>COUNT(G59:G70)</f>
        <v>9</v>
      </c>
    </row>
    <row r="74" spans="1:7" ht="18.75" customHeight="1" x14ac:dyDescent="0.3">
      <c r="A74" s="211"/>
      <c r="B74" s="211"/>
      <c r="C74" s="215"/>
      <c r="D74" s="216"/>
      <c r="E74" s="216"/>
      <c r="F74" s="216"/>
      <c r="G74" s="216"/>
    </row>
    <row r="75" spans="1:7" ht="26.25" customHeight="1" x14ac:dyDescent="0.3">
      <c r="A75" s="218" t="s">
        <v>94</v>
      </c>
      <c r="B75" s="219" t="s">
        <v>95</v>
      </c>
      <c r="C75" s="251" t="str">
        <f>B20</f>
        <v>Diflucortolone Valerate 0.1%</v>
      </c>
      <c r="D75" s="251"/>
      <c r="E75" s="220" t="s">
        <v>96</v>
      </c>
      <c r="F75" s="221">
        <f>G71</f>
        <v>9.9012580628738966E-2</v>
      </c>
      <c r="G75" s="137"/>
    </row>
    <row r="76" spans="1:7" ht="19.5" customHeight="1" x14ac:dyDescent="0.3">
      <c r="A76" s="222"/>
      <c r="B76" s="223"/>
      <c r="C76" s="224"/>
      <c r="D76" s="224"/>
      <c r="E76" s="223"/>
      <c r="F76" s="223"/>
      <c r="G76" s="223"/>
    </row>
    <row r="77" spans="1:7" ht="18.75" customHeight="1" x14ac:dyDescent="0.3">
      <c r="A77" s="138"/>
      <c r="B77" s="147" t="s">
        <v>23</v>
      </c>
      <c r="C77" s="138"/>
      <c r="D77" s="138"/>
      <c r="E77" s="225" t="s">
        <v>24</v>
      </c>
      <c r="F77" s="225"/>
      <c r="G77" s="225" t="s">
        <v>25</v>
      </c>
    </row>
    <row r="78" spans="1:7" ht="60" customHeight="1" x14ac:dyDescent="0.3">
      <c r="A78" s="226" t="s">
        <v>26</v>
      </c>
      <c r="B78" s="266" t="s">
        <v>101</v>
      </c>
      <c r="C78" s="227"/>
      <c r="D78" s="228"/>
      <c r="E78" s="229"/>
      <c r="F78" s="230"/>
      <c r="G78" s="231"/>
    </row>
    <row r="79" spans="1:7" ht="60" customHeight="1" x14ac:dyDescent="0.3">
      <c r="A79" s="226" t="s">
        <v>27</v>
      </c>
      <c r="B79" s="232"/>
      <c r="C79" s="232"/>
      <c r="D79" s="225"/>
      <c r="E79" s="233"/>
      <c r="F79" s="230"/>
      <c r="G79" s="232"/>
    </row>
    <row r="250" spans="1:1" x14ac:dyDescent="0.2">
      <c r="A25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3"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  <mergeCell ref="B27:C27"/>
    <mergeCell ref="C29:G29"/>
    <mergeCell ref="C31:G31"/>
    <mergeCell ref="C32:G32"/>
    <mergeCell ref="D36:E36"/>
    <mergeCell ref="F36:G36"/>
    <mergeCell ref="A1:G7"/>
    <mergeCell ref="A8:G14"/>
    <mergeCell ref="B26:C26"/>
    <mergeCell ref="A16:G16"/>
    <mergeCell ref="A17:G17"/>
    <mergeCell ref="B18:C18"/>
    <mergeCell ref="B20:C20"/>
    <mergeCell ref="B21:G21"/>
  </mergeCells>
  <conditionalFormatting sqref="D51">
    <cfRule type="cellIs" dxfId="1" priority="1" operator="greaterThan">
      <formula>0.02</formula>
    </cfRule>
  </conditionalFormatting>
  <conditionalFormatting sqref="G72">
    <cfRule type="cellIs" dxfId="0" priority="2" operator="greaterThan">
      <formula>0.02</formula>
    </cfRule>
  </conditionalFormatting>
  <pageMargins left="0.7" right="0.7" top="0.75" bottom="0.75" header="0.3" footer="0.3"/>
  <pageSetup scale="37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Isoconazole Nitrate</vt:lpstr>
      <vt:lpstr>Diflucortolone Valerate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2015-09-29T13:25:48Z</dcterms:modified>
</cp:coreProperties>
</file>