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temp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72" i="1"/>
  <c r="G73" i="1"/>
  <c r="D56" i="1"/>
  <c r="B28" i="1"/>
  <c r="B27" i="1"/>
  <c r="B26" i="1"/>
  <c r="C75" i="1" l="1"/>
  <c r="H70" i="1"/>
  <c r="G70" i="1"/>
  <c r="B67" i="1"/>
  <c r="B68" i="1" s="1"/>
  <c r="H66" i="1"/>
  <c r="G66" i="1"/>
  <c r="H65" i="1"/>
  <c r="G65" i="1"/>
  <c r="G64" i="1"/>
  <c r="H64" i="1" s="1"/>
  <c r="H63" i="1"/>
  <c r="G63" i="1"/>
  <c r="H62" i="1"/>
  <c r="G62" i="1"/>
  <c r="E56" i="1"/>
  <c r="B55" i="1"/>
  <c r="B45" i="1"/>
  <c r="D48" i="1" s="1"/>
  <c r="F42" i="1"/>
  <c r="D42" i="1"/>
  <c r="G41" i="1"/>
  <c r="E41" i="1"/>
  <c r="B34" i="1"/>
  <c r="D44" i="1" s="1"/>
  <c r="B30" i="1"/>
  <c r="F44" i="1" l="1"/>
  <c r="F45" i="1" s="1"/>
  <c r="F46" i="1" s="1"/>
  <c r="D45" i="1"/>
  <c r="D46" i="1" s="1"/>
  <c r="D49" i="1"/>
  <c r="G38" i="1" l="1"/>
  <c r="E39" i="1"/>
  <c r="G39" i="1"/>
  <c r="E38" i="1"/>
  <c r="G40" i="1"/>
  <c r="E40" i="1"/>
  <c r="G42" i="1"/>
  <c r="D50" i="1" l="1"/>
  <c r="G68" i="1" s="1"/>
  <c r="H68" i="1" s="1"/>
  <c r="D52" i="1"/>
  <c r="E42" i="1"/>
  <c r="G59" i="1" l="1"/>
  <c r="H59" i="1" s="1"/>
  <c r="G67" i="1"/>
  <c r="H67" i="1" s="1"/>
  <c r="G60" i="1"/>
  <c r="H60" i="1" s="1"/>
  <c r="D51" i="1"/>
  <c r="G61" i="1"/>
  <c r="H61" i="1" s="1"/>
  <c r="G69" i="1"/>
  <c r="H69" i="1" s="1"/>
  <c r="H71" i="1" l="1"/>
  <c r="H72" i="1" s="1"/>
  <c r="H73" i="1"/>
  <c r="F75" i="1" l="1"/>
</calcChain>
</file>

<file path=xl/sharedStrings.xml><?xml version="1.0" encoding="utf-8"?>
<sst xmlns="http://schemas.openxmlformats.org/spreadsheetml/2006/main" count="92" uniqueCount="84">
  <si>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</si>
  <si>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</si>
  <si>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</si>
  <si>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</si>
  <si>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</si>
  <si>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</si>
  <si>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</si>
  <si>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</si>
  <si>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</si>
  <si>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</si>
  <si>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</si>
  <si>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</si>
  <si>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</si>
  <si>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</si>
  <si>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</si>
  <si>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</si>
  <si>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</si>
  <si>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</si>
  <si>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</si>
  <si>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</si>
  <si>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</si>
  <si>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</si>
  <si>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</si>
  <si>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</si>
  <si>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</si>
  <si>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</si>
  <si>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</si>
  <si>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</si>
  <si>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</si>
  <si>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</si>
  <si>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</si>
  <si>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</si>
  <si>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</si>
  <si>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</si>
  <si>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</si>
  <si>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</si>
  <si>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</si>
  <si>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</si>
  <si>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</si>
  <si>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</si>
  <si>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</si>
  <si>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</si>
  <si>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</si>
  <si>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</si>
  <si>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</si>
  <si>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</si>
  <si>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</si>
  <si>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</si>
  <si>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</si>
  <si>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</si>
  <si>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</si>
  <si>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</si>
  <si>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</si>
  <si>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</si>
  <si>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</si>
  <si>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</si>
  <si>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</si>
  <si>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</si>
  <si>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</si>
  <si>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</si>
  <si>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</si>
  <si>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</si>
  <si>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</si>
  <si>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</si>
  <si>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</si>
  <si>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</si>
  <si>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</si>
  <si>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</si>
  <si>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</si>
  <si>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</si>
  <si>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</si>
  <si>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</si>
  <si>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</si>
  <si>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</si>
  <si>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</si>
  <si>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</si>
  <si>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</si>
  <si>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</si>
  <si>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</si>
  <si>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B-BACT OINTMENT</t>
  </si>
  <si>
    <t>NDQD201410907</t>
  </si>
  <si>
    <t>MUCIPROCIN</t>
  </si>
  <si>
    <t>MUCIPROCIN 2%W/W</t>
  </si>
  <si>
    <t>2014-10-31 10:19:50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</si>
</sst>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\ &quot;g&quot;"/>
    <numFmt numFmtId="168" formatCode="0.00\ &quot;mg&quot;"/>
    <numFmt numFmtId="169" formatCode="0.00000"/>
    <numFmt numFmtId="170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6" fillId="0" borderId="0" xfId="1" applyFont="1" applyProtection="1"/>
    <xf numFmtId="0" fontId="8" fillId="2" borderId="0" xfId="1" applyFont="1" applyFill="1" applyAlignment="1" applyProtection="1">
      <alignment horizontal="left"/>
      <protection locked="0"/>
    </xf>
    <xf numFmtId="164" fontId="8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9" fillId="0" borderId="0" xfId="1" applyFont="1" applyFill="1"/>
    <xf numFmtId="0" fontId="10" fillId="0" borderId="0" xfId="1" applyFont="1" applyFill="1"/>
    <xf numFmtId="2" fontId="7" fillId="2" borderId="0" xfId="1" applyNumberFormat="1" applyFont="1" applyFill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5" fontId="6" fillId="0" borderId="0" xfId="1" applyNumberFormat="1" applyFont="1" applyAlignment="1" applyProtection="1">
      <alignment horizontal="center"/>
    </xf>
    <xf numFmtId="0" fontId="11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7" fillId="2" borderId="6" xfId="1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/>
    <xf numFmtId="0" fontId="6" fillId="0" borderId="9" xfId="1" applyFont="1" applyBorder="1" applyAlignment="1" applyProtection="1"/>
    <xf numFmtId="0" fontId="2" fillId="0" borderId="10" xfId="1" applyFont="1" applyBorder="1" applyAlignment="1" applyProtection="1">
      <alignment horizontal="right"/>
    </xf>
    <xf numFmtId="0" fontId="7" fillId="2" borderId="11" xfId="1" applyFont="1" applyFill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0" borderId="14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 applyProtection="1">
      <alignment horizontal="center"/>
    </xf>
    <xf numFmtId="166" fontId="2" fillId="0" borderId="1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</xf>
    <xf numFmtId="0" fontId="7" fillId="2" borderId="10" xfId="1" applyFont="1" applyFill="1" applyBorder="1" applyAlignment="1" applyProtection="1">
      <alignment horizontal="center"/>
      <protection locked="0"/>
    </xf>
    <xf numFmtId="166" fontId="2" fillId="0" borderId="17" xfId="1" applyNumberFormat="1" applyFont="1" applyBorder="1" applyAlignment="1" applyProtection="1">
      <alignment horizontal="center"/>
    </xf>
    <xf numFmtId="166" fontId="2" fillId="0" borderId="18" xfId="1" applyNumberFormat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</xf>
    <xf numFmtId="0" fontId="7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 applyProtection="1">
      <alignment horizontal="center"/>
    </xf>
    <xf numFmtId="166" fontId="2" fillId="0" borderId="22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right"/>
    </xf>
    <xf numFmtId="1" fontId="6" fillId="3" borderId="23" xfId="1" applyNumberFormat="1" applyFont="1" applyFill="1" applyBorder="1" applyAlignment="1" applyProtection="1">
      <alignment horizontal="center"/>
    </xf>
    <xf numFmtId="166" fontId="6" fillId="3" borderId="24" xfId="1" applyNumberFormat="1" applyFont="1" applyFill="1" applyBorder="1" applyAlignment="1" applyProtection="1">
      <alignment horizontal="center"/>
    </xf>
    <xf numFmtId="166" fontId="6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7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3" borderId="28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2" fontId="2" fillId="4" borderId="31" xfId="1" applyNumberFormat="1" applyFont="1" applyFill="1" applyBorder="1" applyAlignment="1" applyProtection="1">
      <alignment horizontal="center"/>
    </xf>
    <xf numFmtId="2" fontId="6" fillId="3" borderId="28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166" fontId="6" fillId="4" borderId="32" xfId="1" applyNumberFormat="1" applyFont="1" applyFill="1" applyBorder="1" applyAlignment="1" applyProtection="1">
      <alignment horizontal="center"/>
    </xf>
    <xf numFmtId="166" fontId="6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6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7" fontId="7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8" fontId="7" fillId="2" borderId="0" xfId="1" applyNumberFormat="1" applyFont="1" applyFill="1" applyAlignment="1" applyProtection="1">
      <alignment horizontal="center"/>
      <protection locked="0"/>
    </xf>
    <xf numFmtId="2" fontId="6" fillId="0" borderId="33" xfId="1" applyNumberFormat="1" applyFont="1" applyBorder="1" applyAlignment="1" applyProtection="1">
      <alignment horizontal="center"/>
    </xf>
    <xf numFmtId="0" fontId="6" fillId="0" borderId="33" xfId="1" applyFont="1" applyBorder="1" applyAlignment="1" applyProtection="1">
      <alignment horizontal="center"/>
    </xf>
    <xf numFmtId="0" fontId="2" fillId="0" borderId="33" xfId="1" applyFont="1" applyBorder="1" applyAlignment="1" applyProtection="1">
      <alignment horizontal="center"/>
    </xf>
    <xf numFmtId="0" fontId="8" fillId="2" borderId="5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6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  <protection locked="0"/>
    </xf>
    <xf numFmtId="2" fontId="2" fillId="0" borderId="34" xfId="1" applyNumberFormat="1" applyFont="1" applyBorder="1" applyAlignment="1" applyProtection="1">
      <alignment horizontal="center"/>
    </xf>
    <xf numFmtId="10" fontId="2" fillId="0" borderId="11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10" fontId="2" fillId="0" borderId="33" xfId="1" applyNumberFormat="1" applyFont="1" applyBorder="1" applyAlignment="1" applyProtection="1">
      <alignment horizontal="center" vertical="center"/>
    </xf>
    <xf numFmtId="10" fontId="2" fillId="0" borderId="34" xfId="1" applyNumberFormat="1" applyFont="1" applyBorder="1" applyAlignment="1" applyProtection="1">
      <alignment horizontal="center" vertic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169" fontId="2" fillId="0" borderId="36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7" fillId="4" borderId="19" xfId="1" applyNumberFormat="1" applyFont="1" applyFill="1" applyBorder="1" applyAlignment="1" applyProtection="1">
      <alignment horizontal="center"/>
    </xf>
    <xf numFmtId="10" fontId="7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7" fillId="4" borderId="38" xfId="1" applyFont="1" applyFill="1" applyBorder="1" applyAlignment="1" applyProtection="1">
      <alignment horizontal="center"/>
    </xf>
    <xf numFmtId="0" fontId="6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70" fontId="7" fillId="0" borderId="0" xfId="1" applyNumberFormat="1" applyFont="1" applyFill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left" vertical="center" wrapText="1"/>
    </xf>
    <xf numFmtId="0" fontId="2" fillId="0" borderId="30" xfId="1" applyFont="1" applyBorder="1" applyProtection="1"/>
    <xf numFmtId="0" fontId="2" fillId="0" borderId="3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39" xfId="1" quotePrefix="1" applyFont="1" applyBorder="1" applyAlignment="1" applyProtection="1"/>
    <xf numFmtId="0" fontId="2" fillId="0" borderId="39" xfId="1" applyFont="1" applyBorder="1" applyProtection="1"/>
    <xf numFmtId="0" fontId="2" fillId="0" borderId="0" xfId="1" applyFont="1" applyBorder="1" applyProtection="1"/>
    <xf numFmtId="0" fontId="2" fillId="0" borderId="39" xfId="1" applyFont="1" applyBorder="1" applyAlignment="1" applyProtection="1"/>
    <xf numFmtId="0" fontId="6" fillId="0" borderId="40" xfId="1" applyFont="1" applyBorder="1" applyAlignment="1" applyProtection="1"/>
    <xf numFmtId="0" fontId="6" fillId="0" borderId="0" xfId="1" applyFont="1" applyBorder="1" applyAlignment="1" applyProtection="1">
      <alignment horizontal="center"/>
    </xf>
    <xf numFmtId="0" fontId="2" fillId="0" borderId="40" xfId="1" applyFont="1" applyBorder="1" applyProtection="1"/>
    <xf numFmtId="0" fontId="2" fillId="0" borderId="40" xfId="1" applyFont="1" applyBorder="1" applyAlignment="1" applyProtection="1"/>
    <xf numFmtId="0" fontId="8" fillId="2" borderId="0" xfId="1" applyFont="1" applyFill="1" applyAlignment="1" applyProtection="1">
      <alignment horizontal="right"/>
      <protection locked="0"/>
    </xf>
    <xf numFmtId="0" fontId="8" fillId="2" borderId="0" xfId="1" quotePrefix="1" applyFont="1" applyFill="1" applyAlignment="1" applyProtection="1">
      <protection locked="0"/>
    </xf>
    <xf numFmtId="2" fontId="7" fillId="4" borderId="19" xfId="1" applyNumberFormat="1" applyFont="1" applyFill="1" applyBorder="1" applyAlignment="1" applyProtection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7" fillId="2" borderId="0" xfId="1" applyFont="1" applyFill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6" fillId="0" borderId="4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0" borderId="30" xfId="1" applyFont="1" applyBorder="1" applyAlignment="1" applyProtection="1">
      <alignment horizontal="center" vertical="center"/>
    </xf>
    <xf numFmtId="169" fontId="8" fillId="2" borderId="33" xfId="1" applyNumberFormat="1" applyFont="1" applyFill="1" applyBorder="1" applyAlignment="1" applyProtection="1">
      <alignment horizontal="center" vertical="center"/>
      <protection locked="0"/>
    </xf>
    <xf numFmtId="169" fontId="8" fillId="2" borderId="34" xfId="1" applyNumberFormat="1" applyFont="1" applyFill="1" applyBorder="1" applyAlignment="1" applyProtection="1">
      <alignment horizontal="center" vertical="center"/>
      <protection locked="0"/>
    </xf>
    <xf numFmtId="169" fontId="8" fillId="2" borderId="35" xfId="1" applyNumberFormat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36" xfId="1" applyFont="1" applyFill="1" applyBorder="1" applyAlignment="1" applyProtection="1">
      <alignment horizontal="left" vertical="center" wrapText="1"/>
    </xf>
    <xf numFmtId="0" fontId="6" fillId="0" borderId="7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4109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Mupirocin"/>
    </sheetNames>
    <sheetDataSet>
      <sheetData sheetId="0"/>
      <sheetData sheetId="1">
        <row r="26">
          <cell r="B26" t="str">
            <v>Mupirocin</v>
          </cell>
        </row>
        <row r="27">
          <cell r="B27" t="str">
            <v>M32-1</v>
          </cell>
        </row>
        <row r="28">
          <cell r="B28">
            <v>96.9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view="pageBreakPreview" topLeftCell="A56" zoomScale="60" zoomScaleNormal="55" zoomScalePageLayoutView="70" workbookViewId="0">
      <selection activeCell="C23" sqref="C23"/>
    </sheetView>
  </sheetViews>
  <sheetFormatPr defaultRowHeight="14.25" x14ac:dyDescent="0.2"/>
  <cols>
    <col min="1" max="1" width="61.25" customWidth="1"/>
    <col min="2" max="2" width="30.125" customWidth="1"/>
    <col min="3" max="3" width="50.125" customWidth="1"/>
    <col min="4" max="4" width="22.875" customWidth="1"/>
    <col min="5" max="5" width="25.625" customWidth="1"/>
    <col min="6" max="6" width="19.25" customWidth="1"/>
    <col min="7" max="7" width="27" customWidth="1"/>
    <col min="8" max="8" width="19.75" customWidth="1"/>
    <col min="9" max="9" width="9" hidden="1" customWidth="1"/>
  </cols>
  <sheetData>
    <row r="1" spans="1:9" ht="18.75" customHeight="1" x14ac:dyDescent="0.2">
      <c r="A1" s="124" t="s">
        <v>77</v>
      </c>
      <c r="B1" s="124"/>
      <c r="C1" s="124"/>
      <c r="D1" s="124"/>
      <c r="E1" s="124"/>
      <c r="F1" s="124"/>
      <c r="G1" s="124"/>
      <c r="H1" s="124"/>
      <c r="I1" s="124"/>
    </row>
    <row r="2" spans="1:9" ht="18.7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</row>
    <row r="3" spans="1:9" ht="18.75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</row>
    <row r="4" spans="1:9" ht="18.7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</row>
    <row r="5" spans="1:9" ht="18.75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</row>
    <row r="6" spans="1:9" ht="18.75" customHeight="1" x14ac:dyDescent="0.2">
      <c r="A6" s="124"/>
      <c r="B6" s="124"/>
      <c r="C6" s="124"/>
      <c r="D6" s="124"/>
      <c r="E6" s="124"/>
      <c r="F6" s="124"/>
      <c r="G6" s="124"/>
      <c r="H6" s="124"/>
      <c r="I6" s="124"/>
    </row>
    <row r="7" spans="1:9" ht="18.75" customHeight="1" x14ac:dyDescent="0.2">
      <c r="A7" s="124"/>
      <c r="B7" s="124"/>
      <c r="C7" s="124"/>
      <c r="D7" s="124"/>
      <c r="E7" s="124"/>
      <c r="F7" s="124"/>
      <c r="G7" s="124"/>
      <c r="H7" s="124"/>
      <c r="I7" s="124"/>
    </row>
    <row r="8" spans="1:9" ht="18.75" customHeight="1" x14ac:dyDescent="0.2">
      <c r="A8" s="125" t="s">
        <v>78</v>
      </c>
      <c r="B8" s="125"/>
      <c r="C8" s="125"/>
      <c r="D8" s="125"/>
      <c r="E8" s="125"/>
      <c r="F8" s="125"/>
      <c r="G8" s="125"/>
      <c r="H8" s="125"/>
      <c r="I8" s="125"/>
    </row>
    <row r="9" spans="1:9" ht="18.75" customHeight="1" x14ac:dyDescent="0.2">
      <c r="A9" s="125"/>
      <c r="B9" s="125"/>
      <c r="C9" s="125"/>
      <c r="D9" s="125"/>
      <c r="E9" s="125"/>
      <c r="F9" s="125"/>
      <c r="G9" s="125"/>
      <c r="H9" s="125"/>
      <c r="I9" s="125"/>
    </row>
    <row r="10" spans="1:9" ht="18.75" customHeight="1" x14ac:dyDescent="0.2">
      <c r="A10" s="125"/>
      <c r="B10" s="125"/>
      <c r="C10" s="125"/>
      <c r="D10" s="125"/>
      <c r="E10" s="125"/>
      <c r="F10" s="125"/>
      <c r="G10" s="125"/>
      <c r="H10" s="125"/>
      <c r="I10" s="125"/>
    </row>
    <row r="11" spans="1:9" ht="18.75" customHeight="1" x14ac:dyDescent="0.2">
      <c r="A11" s="125"/>
      <c r="B11" s="125"/>
      <c r="C11" s="125"/>
      <c r="D11" s="125"/>
      <c r="E11" s="125"/>
      <c r="F11" s="125"/>
      <c r="G11" s="125"/>
      <c r="H11" s="125"/>
      <c r="I11" s="125"/>
    </row>
    <row r="12" spans="1:9" ht="18.75" customHeight="1" x14ac:dyDescent="0.2">
      <c r="A12" s="125"/>
      <c r="B12" s="125"/>
      <c r="C12" s="125"/>
      <c r="D12" s="125"/>
      <c r="E12" s="125"/>
      <c r="F12" s="125"/>
      <c r="G12" s="125"/>
      <c r="H12" s="125"/>
      <c r="I12" s="125"/>
    </row>
    <row r="13" spans="1:9" ht="18.75" customHeight="1" x14ac:dyDescent="0.2">
      <c r="A13" s="125"/>
      <c r="B13" s="125"/>
      <c r="C13" s="125"/>
      <c r="D13" s="125"/>
      <c r="E13" s="125"/>
      <c r="F13" s="125"/>
      <c r="G13" s="125"/>
      <c r="H13" s="125"/>
      <c r="I13" s="125"/>
    </row>
    <row r="14" spans="1:9" ht="18.75" customHeight="1" x14ac:dyDescent="0.2">
      <c r="A14" s="125"/>
      <c r="B14" s="125"/>
      <c r="C14" s="125"/>
      <c r="D14" s="125"/>
      <c r="E14" s="125"/>
      <c r="F14" s="125"/>
      <c r="G14" s="125"/>
      <c r="H14" s="125"/>
      <c r="I14" s="125"/>
    </row>
    <row r="15" spans="1:9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9" ht="19.5" thickBot="1" x14ac:dyDescent="0.35">
      <c r="A16" s="142" t="s">
        <v>0</v>
      </c>
      <c r="B16" s="143"/>
      <c r="C16" s="143"/>
      <c r="D16" s="143"/>
      <c r="E16" s="143"/>
      <c r="F16" s="143"/>
      <c r="G16" s="143"/>
      <c r="H16" s="144"/>
    </row>
    <row r="17" spans="1:8" ht="20.25" x14ac:dyDescent="0.25">
      <c r="A17" s="145" t="s">
        <v>1</v>
      </c>
      <c r="B17" s="145"/>
      <c r="C17" s="145"/>
      <c r="D17" s="145"/>
      <c r="E17" s="145"/>
      <c r="F17" s="145"/>
      <c r="G17" s="145"/>
      <c r="H17" s="145"/>
    </row>
    <row r="18" spans="1:8" ht="26.25" x14ac:dyDescent="0.4">
      <c r="A18" s="3" t="s">
        <v>2</v>
      </c>
      <c r="B18" s="119" t="s">
        <v>79</v>
      </c>
      <c r="C18" s="119"/>
      <c r="D18" s="1"/>
      <c r="E18" s="1"/>
      <c r="F18" s="1"/>
      <c r="G18" s="1"/>
      <c r="H18" s="1"/>
    </row>
    <row r="19" spans="1:8" ht="26.25" x14ac:dyDescent="0.4">
      <c r="A19" s="3" t="s">
        <v>3</v>
      </c>
      <c r="B19" s="4" t="s">
        <v>80</v>
      </c>
      <c r="C19" s="113">
        <v>33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20" t="s">
        <v>81</v>
      </c>
      <c r="C20" s="120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14" t="s">
        <v>82</v>
      </c>
      <c r="C21" s="114"/>
      <c r="D21" s="114"/>
      <c r="E21" s="114"/>
      <c r="F21" s="114"/>
      <c r="G21" s="114"/>
      <c r="H21" s="114"/>
    </row>
    <row r="22" spans="1:8" ht="26.25" x14ac:dyDescent="0.4">
      <c r="A22" s="3" t="s">
        <v>6</v>
      </c>
      <c r="B22" s="5" t="s">
        <v>83</v>
      </c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/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/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8</v>
      </c>
      <c r="B26" s="119" t="str">
        <f>[1]Mupirocin!$B$26</f>
        <v>Mupirocin</v>
      </c>
      <c r="C26" s="119"/>
      <c r="D26" s="1"/>
      <c r="E26" s="1"/>
      <c r="F26" s="1"/>
      <c r="G26" s="1"/>
      <c r="H26" s="1"/>
    </row>
    <row r="27" spans="1:8" ht="26.25" x14ac:dyDescent="0.4">
      <c r="A27" s="9" t="s">
        <v>9</v>
      </c>
      <c r="B27" s="120" t="str">
        <f>[1]Mupirocin!$B$27</f>
        <v>M32-1</v>
      </c>
      <c r="C27" s="120"/>
      <c r="D27" s="1"/>
      <c r="E27" s="1"/>
      <c r="F27" s="1"/>
      <c r="G27" s="1"/>
      <c r="H27" s="1"/>
    </row>
    <row r="28" spans="1:8" ht="27" thickBot="1" x14ac:dyDescent="0.45">
      <c r="A28" s="9" t="s">
        <v>10</v>
      </c>
      <c r="B28" s="10">
        <f>[1]Mupirocin!$B$28</f>
        <v>96.9</v>
      </c>
      <c r="C28" s="1"/>
      <c r="D28" s="1"/>
      <c r="E28" s="1"/>
      <c r="F28" s="1"/>
      <c r="G28" s="1"/>
      <c r="H28" s="1"/>
    </row>
    <row r="29" spans="1:8" ht="27" thickBot="1" x14ac:dyDescent="0.45">
      <c r="A29" s="9" t="s">
        <v>11</v>
      </c>
      <c r="B29" s="11">
        <v>0</v>
      </c>
      <c r="C29" s="121" t="s">
        <v>12</v>
      </c>
      <c r="D29" s="122"/>
      <c r="E29" s="122"/>
      <c r="F29" s="122"/>
      <c r="G29" s="122"/>
      <c r="H29" s="123"/>
    </row>
    <row r="30" spans="1:8" ht="19.5" thickBot="1" x14ac:dyDescent="0.35">
      <c r="A30" s="9" t="s">
        <v>13</v>
      </c>
      <c r="B30" s="12">
        <f>B28-B29</f>
        <v>96.9</v>
      </c>
      <c r="C30" s="13"/>
      <c r="D30" s="13"/>
      <c r="E30" s="13"/>
      <c r="F30" s="13"/>
      <c r="G30" s="13"/>
      <c r="H30" s="14"/>
    </row>
    <row r="31" spans="1:8" ht="27" thickBot="1" x14ac:dyDescent="0.45">
      <c r="A31" s="9" t="s">
        <v>14</v>
      </c>
      <c r="B31" s="15">
        <v>1</v>
      </c>
      <c r="C31" s="116" t="s">
        <v>15</v>
      </c>
      <c r="D31" s="117"/>
      <c r="E31" s="117"/>
      <c r="F31" s="117"/>
      <c r="G31" s="117"/>
      <c r="H31" s="118"/>
    </row>
    <row r="32" spans="1:8" ht="27" thickBot="1" x14ac:dyDescent="0.45">
      <c r="A32" s="9" t="s">
        <v>16</v>
      </c>
      <c r="B32" s="15">
        <v>1</v>
      </c>
      <c r="C32" s="116" t="s">
        <v>17</v>
      </c>
      <c r="D32" s="117"/>
      <c r="E32" s="117"/>
      <c r="F32" s="117"/>
      <c r="G32" s="117"/>
      <c r="H32" s="118"/>
    </row>
    <row r="33" spans="1:8" ht="18.75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x14ac:dyDescent="0.3">
      <c r="A34" s="9" t="s">
        <v>18</v>
      </c>
      <c r="B34" s="18">
        <f>B31/B32</f>
        <v>1</v>
      </c>
      <c r="C34" s="1" t="s">
        <v>19</v>
      </c>
      <c r="D34" s="1"/>
      <c r="E34" s="1"/>
      <c r="F34" s="1"/>
      <c r="G34" s="1"/>
      <c r="H34" s="1"/>
    </row>
    <row r="35" spans="1:8" ht="19.5" thickBot="1" x14ac:dyDescent="0.35">
      <c r="A35" s="9"/>
      <c r="B35" s="12"/>
      <c r="C35" s="19"/>
      <c r="D35" s="19"/>
      <c r="E35" s="19"/>
      <c r="F35" s="19"/>
      <c r="G35" s="19"/>
      <c r="H35" s="1"/>
    </row>
    <row r="36" spans="1:8" ht="27" thickBot="1" x14ac:dyDescent="0.45">
      <c r="A36" s="20" t="s">
        <v>20</v>
      </c>
      <c r="B36" s="21">
        <v>100</v>
      </c>
      <c r="C36" s="1"/>
      <c r="D36" s="140" t="s">
        <v>21</v>
      </c>
      <c r="E36" s="141"/>
      <c r="F36" s="22" t="s">
        <v>22</v>
      </c>
      <c r="G36" s="23"/>
      <c r="H36" s="19"/>
    </row>
    <row r="37" spans="1:8" ht="26.25" x14ac:dyDescent="0.4">
      <c r="A37" s="24" t="s">
        <v>23</v>
      </c>
      <c r="B37" s="25">
        <v>1</v>
      </c>
      <c r="C37" s="26" t="s">
        <v>24</v>
      </c>
      <c r="D37" s="27" t="s">
        <v>25</v>
      </c>
      <c r="E37" s="28" t="s">
        <v>26</v>
      </c>
      <c r="F37" s="27" t="s">
        <v>25</v>
      </c>
      <c r="G37" s="29" t="s">
        <v>26</v>
      </c>
      <c r="H37" s="19"/>
    </row>
    <row r="38" spans="1:8" ht="26.25" x14ac:dyDescent="0.4">
      <c r="A38" s="24" t="s">
        <v>27</v>
      </c>
      <c r="B38" s="25">
        <v>1</v>
      </c>
      <c r="C38" s="30">
        <v>1</v>
      </c>
      <c r="D38" s="31">
        <v>26459856</v>
      </c>
      <c r="E38" s="32">
        <f>IF(ISBLANK(D38),"-",$D$48/$D$45*D38)</f>
        <v>23848343.180066783</v>
      </c>
      <c r="F38" s="31">
        <v>26674905</v>
      </c>
      <c r="G38" s="33">
        <f>IF(ISBLANK(F38),"-",$D$48/$F$45*F38)</f>
        <v>24600787.965814237</v>
      </c>
      <c r="H38" s="19"/>
    </row>
    <row r="39" spans="1:8" ht="26.25" x14ac:dyDescent="0.4">
      <c r="A39" s="24" t="s">
        <v>28</v>
      </c>
      <c r="B39" s="25">
        <v>1</v>
      </c>
      <c r="C39" s="34">
        <v>2</v>
      </c>
      <c r="D39" s="35">
        <v>26495578</v>
      </c>
      <c r="E39" s="36">
        <f>IF(ISBLANK(D39),"-",$D$48/$D$45*D39)</f>
        <v>23880539.519875977</v>
      </c>
      <c r="F39" s="35">
        <v>26661583</v>
      </c>
      <c r="G39" s="37">
        <f>IF(ISBLANK(F39),"-",$D$48/$F$45*F39)</f>
        <v>24588501.822816517</v>
      </c>
      <c r="H39" s="19"/>
    </row>
    <row r="40" spans="1:8" ht="26.25" x14ac:dyDescent="0.4">
      <c r="A40" s="24" t="s">
        <v>29</v>
      </c>
      <c r="B40" s="25">
        <v>1</v>
      </c>
      <c r="C40" s="34">
        <v>3</v>
      </c>
      <c r="D40" s="35">
        <v>26567432</v>
      </c>
      <c r="E40" s="36">
        <f>IF(ISBLANK(D40),"-",$D$48/$D$45*D40)</f>
        <v>23945301.733655997</v>
      </c>
      <c r="F40" s="35">
        <v>26682289</v>
      </c>
      <c r="G40" s="37">
        <f>IF(ISBLANK(F40),"-",$D$48/$F$45*F40)</f>
        <v>24607597.820182588</v>
      </c>
      <c r="H40" s="1"/>
    </row>
    <row r="41" spans="1:8" ht="26.25" x14ac:dyDescent="0.4">
      <c r="A41" s="24" t="s">
        <v>30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H41" s="1"/>
    </row>
    <row r="42" spans="1:8" ht="27" thickBot="1" x14ac:dyDescent="0.45">
      <c r="A42" s="24" t="s">
        <v>31</v>
      </c>
      <c r="B42" s="25">
        <v>1</v>
      </c>
      <c r="C42" s="42" t="s">
        <v>32</v>
      </c>
      <c r="D42" s="43">
        <f>AVERAGE(D38:D41)</f>
        <v>26507622</v>
      </c>
      <c r="E42" s="44">
        <f>AVERAGE(E38:E41)</f>
        <v>23891394.811199587</v>
      </c>
      <c r="F42" s="43">
        <f>AVERAGE(F38:F41)</f>
        <v>26672925.666666668</v>
      </c>
      <c r="G42" s="45">
        <f>AVERAGE(G38:G41)</f>
        <v>24598962.536271114</v>
      </c>
      <c r="H42" s="1"/>
    </row>
    <row r="43" spans="1:8" ht="26.25" x14ac:dyDescent="0.4">
      <c r="A43" s="24" t="s">
        <v>33</v>
      </c>
      <c r="B43" s="10">
        <v>1</v>
      </c>
      <c r="C43" s="46" t="s">
        <v>34</v>
      </c>
      <c r="D43" s="47">
        <v>11.45</v>
      </c>
      <c r="E43" s="48"/>
      <c r="F43" s="47">
        <v>11.19</v>
      </c>
      <c r="G43" s="49"/>
      <c r="H43" s="1"/>
    </row>
    <row r="44" spans="1:8" ht="26.25" x14ac:dyDescent="0.4">
      <c r="A44" s="24" t="s">
        <v>35</v>
      </c>
      <c r="B44" s="10">
        <v>1</v>
      </c>
      <c r="C44" s="50" t="s">
        <v>36</v>
      </c>
      <c r="D44" s="51">
        <f>D43*$B$34</f>
        <v>11.45</v>
      </c>
      <c r="E44" s="49"/>
      <c r="F44" s="51">
        <f>F43*$B$34</f>
        <v>11.19</v>
      </c>
      <c r="G44" s="52"/>
      <c r="H44" s="1"/>
    </row>
    <row r="45" spans="1:8" ht="19.5" thickBot="1" x14ac:dyDescent="0.35">
      <c r="A45" s="24" t="s">
        <v>37</v>
      </c>
      <c r="B45" s="49">
        <f>(B44/B43)*(B42/B41)*(B40/B39)*(B38/B37)*B36</f>
        <v>100</v>
      </c>
      <c r="C45" s="50" t="s">
        <v>38</v>
      </c>
      <c r="D45" s="53">
        <f>D44*$B$30/100</f>
        <v>11.095050000000001</v>
      </c>
      <c r="E45" s="52"/>
      <c r="F45" s="53">
        <f>F44*$B$30/100</f>
        <v>10.843109999999999</v>
      </c>
      <c r="G45" s="52"/>
      <c r="H45" s="1"/>
    </row>
    <row r="46" spans="1:8" ht="19.5" thickBot="1" x14ac:dyDescent="0.35">
      <c r="A46" s="127" t="s">
        <v>39</v>
      </c>
      <c r="B46" s="128"/>
      <c r="C46" s="50" t="s">
        <v>40</v>
      </c>
      <c r="D46" s="51">
        <f>D45/$B$45</f>
        <v>0.11095050000000001</v>
      </c>
      <c r="E46" s="52"/>
      <c r="F46" s="54">
        <f>F45/$B$45</f>
        <v>0.10843109999999999</v>
      </c>
      <c r="G46" s="52"/>
      <c r="H46" s="1"/>
    </row>
    <row r="47" spans="1:8" ht="27" thickBot="1" x14ac:dyDescent="0.45">
      <c r="A47" s="129"/>
      <c r="B47" s="130"/>
      <c r="C47" s="50" t="s">
        <v>41</v>
      </c>
      <c r="D47" s="55">
        <v>0.1</v>
      </c>
      <c r="E47" s="49"/>
      <c r="F47" s="49"/>
      <c r="G47" s="49"/>
      <c r="H47" s="1"/>
    </row>
    <row r="48" spans="1:8" ht="18.75" x14ac:dyDescent="0.3">
      <c r="A48" s="17"/>
      <c r="B48" s="17"/>
      <c r="C48" s="56" t="s">
        <v>42</v>
      </c>
      <c r="D48" s="57">
        <f>D47*$B$45</f>
        <v>10</v>
      </c>
      <c r="E48" s="49"/>
      <c r="F48" s="49"/>
      <c r="G48" s="49"/>
      <c r="H48" s="1"/>
    </row>
    <row r="49" spans="1:8" ht="19.5" thickBot="1" x14ac:dyDescent="0.35">
      <c r="A49" s="1"/>
      <c r="B49" s="1"/>
      <c r="C49" s="50" t="s">
        <v>43</v>
      </c>
      <c r="D49" s="58">
        <f>D48/B34</f>
        <v>10</v>
      </c>
      <c r="E49" s="52"/>
      <c r="F49" s="52"/>
      <c r="G49" s="52"/>
      <c r="H49" s="1"/>
    </row>
    <row r="50" spans="1:8" ht="18.75" x14ac:dyDescent="0.3">
      <c r="A50" s="1"/>
      <c r="B50" s="1"/>
      <c r="C50" s="59" t="s">
        <v>44</v>
      </c>
      <c r="D50" s="60">
        <f>AVERAGE(E38:E41,G38:G41)</f>
        <v>24245178.67373535</v>
      </c>
      <c r="E50" s="61"/>
      <c r="F50" s="61"/>
      <c r="G50" s="61"/>
      <c r="H50" s="1"/>
    </row>
    <row r="51" spans="1:8" ht="18.75" x14ac:dyDescent="0.3">
      <c r="A51" s="1"/>
      <c r="B51" s="1"/>
      <c r="C51" s="50" t="s">
        <v>45</v>
      </c>
      <c r="D51" s="62">
        <f>STDEV(E38:E41,G38:G41)/D50</f>
        <v>1.6038463816729531E-2</v>
      </c>
      <c r="E51" s="63"/>
      <c r="F51" s="63"/>
      <c r="G51" s="63"/>
      <c r="H51" s="1"/>
    </row>
    <row r="52" spans="1:8" ht="19.5" thickBot="1" x14ac:dyDescent="0.35">
      <c r="A52" s="1"/>
      <c r="B52" s="1"/>
      <c r="C52" s="64" t="s">
        <v>46</v>
      </c>
      <c r="D52" s="65">
        <f>COUNT(E38:E41,G38:G41)</f>
        <v>6</v>
      </c>
      <c r="E52" s="49"/>
      <c r="F52" s="49"/>
      <c r="G52" s="49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47</v>
      </c>
      <c r="B54" s="66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9" t="s">
        <v>49</v>
      </c>
      <c r="B55" s="67" t="str">
        <f>B21</f>
        <v>MUCIPROCIN 2%W/W</v>
      </c>
      <c r="C55" s="1"/>
      <c r="D55" s="1"/>
      <c r="E55" s="1"/>
      <c r="F55" s="1"/>
      <c r="G55" s="1"/>
      <c r="H55" s="1"/>
    </row>
    <row r="56" spans="1:8" ht="26.25" x14ac:dyDescent="0.4">
      <c r="A56" s="9" t="s">
        <v>50</v>
      </c>
      <c r="B56" s="68">
        <v>100</v>
      </c>
      <c r="C56" s="69" t="s">
        <v>51</v>
      </c>
      <c r="D56" s="70">
        <f>2*1000</f>
        <v>2000</v>
      </c>
      <c r="E56" s="1" t="str">
        <f>B20</f>
        <v>MUCIPROCIN</v>
      </c>
      <c r="F56" s="1"/>
      <c r="G56" s="1"/>
      <c r="H56" s="1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1"/>
    </row>
    <row r="58" spans="1:8" ht="27" thickBot="1" x14ac:dyDescent="0.45">
      <c r="A58" s="20" t="s">
        <v>52</v>
      </c>
      <c r="B58" s="21">
        <v>100</v>
      </c>
      <c r="C58" s="1"/>
      <c r="D58" s="71" t="s">
        <v>53</v>
      </c>
      <c r="E58" s="72" t="s">
        <v>24</v>
      </c>
      <c r="F58" s="72" t="s">
        <v>25</v>
      </c>
      <c r="G58" s="72" t="s">
        <v>54</v>
      </c>
      <c r="H58" s="26" t="s">
        <v>55</v>
      </c>
    </row>
    <row r="59" spans="1:8" ht="26.25" x14ac:dyDescent="0.4">
      <c r="A59" s="24" t="s">
        <v>56</v>
      </c>
      <c r="B59" s="25">
        <v>1</v>
      </c>
      <c r="C59" s="131" t="s">
        <v>57</v>
      </c>
      <c r="D59" s="134">
        <v>0.50009000000000003</v>
      </c>
      <c r="E59" s="73">
        <v>1</v>
      </c>
      <c r="F59" s="74">
        <v>24197614</v>
      </c>
      <c r="G59" s="75">
        <f>IF(ISBLANK(F59),"-",(F59/$D$50*$D$47*$B$67)*$B$56/$D$59)</f>
        <v>1995.7171311383242</v>
      </c>
      <c r="H59" s="76">
        <f>IF(ISBLANK(F59),"-",G59/$D$56)</f>
        <v>0.99785856556916208</v>
      </c>
    </row>
    <row r="60" spans="1:8" ht="26.25" x14ac:dyDescent="0.4">
      <c r="A60" s="24" t="s">
        <v>58</v>
      </c>
      <c r="B60" s="25">
        <v>1</v>
      </c>
      <c r="C60" s="132"/>
      <c r="D60" s="135"/>
      <c r="E60" s="77">
        <v>2</v>
      </c>
      <c r="F60" s="78">
        <v>24172928</v>
      </c>
      <c r="G60" s="79">
        <f t="shared" ref="G60:G62" si="0">IF(ISBLANK(F60),"-",(F60/$D$50*$D$47*$B$67)*$B$56/$D$59)</f>
        <v>1993.6811339900401</v>
      </c>
      <c r="H60" s="80">
        <f t="shared" ref="H60:H70" si="1">IF(ISBLANK(F60),"-",G60/$D$56)</f>
        <v>0.99684056699501999</v>
      </c>
    </row>
    <row r="61" spans="1:8" ht="26.25" x14ac:dyDescent="0.4">
      <c r="A61" s="24" t="s">
        <v>59</v>
      </c>
      <c r="B61" s="25">
        <v>1</v>
      </c>
      <c r="C61" s="132"/>
      <c r="D61" s="135"/>
      <c r="E61" s="77">
        <v>3</v>
      </c>
      <c r="F61" s="78">
        <v>24186538</v>
      </c>
      <c r="G61" s="79">
        <f t="shared" si="0"/>
        <v>1994.8036293796599</v>
      </c>
      <c r="H61" s="80">
        <f t="shared" si="1"/>
        <v>0.99740181468982991</v>
      </c>
    </row>
    <row r="62" spans="1:8" ht="27" thickBot="1" x14ac:dyDescent="0.45">
      <c r="A62" s="24" t="s">
        <v>60</v>
      </c>
      <c r="B62" s="25">
        <v>1</v>
      </c>
      <c r="C62" s="133"/>
      <c r="D62" s="136"/>
      <c r="E62" s="81">
        <v>4</v>
      </c>
      <c r="F62" s="82"/>
      <c r="G62" s="83" t="str">
        <f t="shared" si="0"/>
        <v>-</v>
      </c>
      <c r="H62" s="84" t="str">
        <f t="shared" si="1"/>
        <v>-</v>
      </c>
    </row>
    <row r="63" spans="1:8" ht="26.25" x14ac:dyDescent="0.4">
      <c r="A63" s="24" t="s">
        <v>61</v>
      </c>
      <c r="B63" s="25">
        <v>1</v>
      </c>
      <c r="C63" s="131" t="s">
        <v>62</v>
      </c>
      <c r="D63" s="134">
        <v>0.47463</v>
      </c>
      <c r="E63" s="73">
        <v>1</v>
      </c>
      <c r="F63" s="74">
        <v>23021008</v>
      </c>
      <c r="G63" s="75">
        <f>IF(ISBLANK(F63),"-",(F63/$D$50*$D$47*$B$67)*$B$56/$D$63)</f>
        <v>2000.5239798264706</v>
      </c>
      <c r="H63" s="85">
        <f t="shared" si="1"/>
        <v>1.0002619899132352</v>
      </c>
    </row>
    <row r="64" spans="1:8" ht="26.25" x14ac:dyDescent="0.4">
      <c r="A64" s="24" t="s">
        <v>63</v>
      </c>
      <c r="B64" s="25">
        <v>1</v>
      </c>
      <c r="C64" s="132"/>
      <c r="D64" s="135"/>
      <c r="E64" s="77">
        <v>2</v>
      </c>
      <c r="F64" s="78">
        <v>22922255</v>
      </c>
      <c r="G64" s="79">
        <f t="shared" ref="G64:G66" si="2">IF(ISBLANK(F64),"-",(F64/$D$50*$D$47*$B$67)*$B$56/$D$63)</f>
        <v>1991.9423510559234</v>
      </c>
      <c r="H64" s="86">
        <f t="shared" si="1"/>
        <v>0.99597117552796166</v>
      </c>
    </row>
    <row r="65" spans="1:8" ht="26.25" x14ac:dyDescent="0.4">
      <c r="A65" s="24" t="s">
        <v>64</v>
      </c>
      <c r="B65" s="25">
        <v>1</v>
      </c>
      <c r="C65" s="132"/>
      <c r="D65" s="135"/>
      <c r="E65" s="77">
        <v>3</v>
      </c>
      <c r="F65" s="78">
        <v>22996847</v>
      </c>
      <c r="G65" s="79">
        <f t="shared" si="2"/>
        <v>1998.4243906218369</v>
      </c>
      <c r="H65" s="86">
        <f t="shared" si="1"/>
        <v>0.99921219531091843</v>
      </c>
    </row>
    <row r="66" spans="1:8" ht="27" thickBot="1" x14ac:dyDescent="0.45">
      <c r="A66" s="24" t="s">
        <v>65</v>
      </c>
      <c r="B66" s="25">
        <v>1</v>
      </c>
      <c r="C66" s="133"/>
      <c r="D66" s="136"/>
      <c r="E66" s="81">
        <v>4</v>
      </c>
      <c r="F66" s="82"/>
      <c r="G66" s="79" t="str">
        <f t="shared" si="2"/>
        <v>-</v>
      </c>
      <c r="H66" s="87" t="str">
        <f t="shared" si="1"/>
        <v>-</v>
      </c>
    </row>
    <row r="67" spans="1:8" ht="26.25" x14ac:dyDescent="0.4">
      <c r="A67" s="24" t="s">
        <v>66</v>
      </c>
      <c r="B67" s="88">
        <f>(B66/B65)*(B64/B63)*(B62/B61)*(B60/B59)*B58</f>
        <v>100</v>
      </c>
      <c r="C67" s="131" t="s">
        <v>67</v>
      </c>
      <c r="D67" s="134">
        <v>0.53434000000000004</v>
      </c>
      <c r="E67" s="73">
        <v>1</v>
      </c>
      <c r="F67" s="74">
        <v>25786943</v>
      </c>
      <c r="G67" s="75">
        <f>IF(ISBLANK(F67),"-",(F67/$D$50*$D$47*$B$67)*$B$56/$D$67)</f>
        <v>1990.4752653389437</v>
      </c>
      <c r="H67" s="76">
        <f t="shared" si="1"/>
        <v>0.99523763266947185</v>
      </c>
    </row>
    <row r="68" spans="1:8" ht="27" thickBot="1" x14ac:dyDescent="0.45">
      <c r="A68" s="89" t="s">
        <v>68</v>
      </c>
      <c r="B68" s="90">
        <f>(D47*B67)/D56*B56</f>
        <v>0.5</v>
      </c>
      <c r="C68" s="132"/>
      <c r="D68" s="135"/>
      <c r="E68" s="77">
        <v>2</v>
      </c>
      <c r="F68" s="78">
        <v>25787704</v>
      </c>
      <c r="G68" s="79">
        <f t="shared" ref="G68:G70" si="3">IF(ISBLANK(F68),"-",(F68/$D$50*$D$47*$B$67)*$B$56/$D$67)</f>
        <v>1990.5340063722224</v>
      </c>
      <c r="H68" s="80">
        <f t="shared" si="1"/>
        <v>0.99526700318611117</v>
      </c>
    </row>
    <row r="69" spans="1:8" ht="26.25" x14ac:dyDescent="0.4">
      <c r="A69" s="127" t="s">
        <v>39</v>
      </c>
      <c r="B69" s="138"/>
      <c r="C69" s="132"/>
      <c r="D69" s="135"/>
      <c r="E69" s="77">
        <v>3</v>
      </c>
      <c r="F69" s="78">
        <v>25752016</v>
      </c>
      <c r="G69" s="79">
        <f t="shared" si="3"/>
        <v>1987.7792757603224</v>
      </c>
      <c r="H69" s="80">
        <f t="shared" si="1"/>
        <v>0.99388963788016127</v>
      </c>
    </row>
    <row r="70" spans="1:8" ht="27" thickBot="1" x14ac:dyDescent="0.45">
      <c r="A70" s="129"/>
      <c r="B70" s="139"/>
      <c r="C70" s="137"/>
      <c r="D70" s="136"/>
      <c r="E70" s="81">
        <v>4</v>
      </c>
      <c r="F70" s="82"/>
      <c r="G70" s="83" t="str">
        <f t="shared" si="3"/>
        <v>-</v>
      </c>
      <c r="H70" s="84" t="str">
        <f t="shared" si="1"/>
        <v>-</v>
      </c>
    </row>
    <row r="71" spans="1:8" ht="26.25" x14ac:dyDescent="0.4">
      <c r="A71" s="91"/>
      <c r="B71" s="91"/>
      <c r="C71" s="91"/>
      <c r="D71" s="91"/>
      <c r="E71" s="91"/>
      <c r="F71" s="59" t="s">
        <v>32</v>
      </c>
      <c r="G71" s="115">
        <f>AVERAGE(G59:G70)</f>
        <v>1993.7645737204159</v>
      </c>
      <c r="H71" s="93">
        <f>AVERAGE(H59:H70)</f>
        <v>0.99688228686020786</v>
      </c>
    </row>
    <row r="72" spans="1:8" ht="26.25" x14ac:dyDescent="0.4">
      <c r="A72" s="1"/>
      <c r="B72" s="1"/>
      <c r="C72" s="91"/>
      <c r="D72" s="91"/>
      <c r="E72" s="91"/>
      <c r="F72" s="50" t="s">
        <v>45</v>
      </c>
      <c r="G72" s="94">
        <f>STDEV(G59:G70)/G71</f>
        <v>2.0427791361427657E-3</v>
      </c>
      <c r="H72" s="94">
        <f>STDEV(H59:H70)/H71</f>
        <v>2.0427791361427371E-3</v>
      </c>
    </row>
    <row r="73" spans="1:8" ht="27" thickBot="1" x14ac:dyDescent="0.45">
      <c r="A73" s="91"/>
      <c r="B73" s="91"/>
      <c r="C73" s="92"/>
      <c r="D73" s="95"/>
      <c r="E73" s="95"/>
      <c r="F73" s="64" t="s">
        <v>46</v>
      </c>
      <c r="G73" s="96">
        <f>COUNT(G59:G70)</f>
        <v>9</v>
      </c>
      <c r="H73" s="96">
        <f>COUNT(H59:H70)</f>
        <v>9</v>
      </c>
    </row>
    <row r="74" spans="1:8" ht="18.75" x14ac:dyDescent="0.3">
      <c r="A74" s="91"/>
      <c r="B74" s="91"/>
      <c r="C74" s="92"/>
      <c r="D74" s="95"/>
      <c r="E74" s="95"/>
      <c r="F74" s="95"/>
      <c r="G74" s="95"/>
      <c r="H74" s="92"/>
    </row>
    <row r="75" spans="1:8" ht="26.25" x14ac:dyDescent="0.3">
      <c r="A75" s="97" t="s">
        <v>69</v>
      </c>
      <c r="B75" s="98" t="s">
        <v>70</v>
      </c>
      <c r="C75" s="126" t="str">
        <f>B20</f>
        <v>MUCIPROCIN</v>
      </c>
      <c r="D75" s="126"/>
      <c r="E75" s="99" t="s">
        <v>71</v>
      </c>
      <c r="F75" s="100">
        <f>H71</f>
        <v>0.99688228686020786</v>
      </c>
      <c r="G75" s="1"/>
      <c r="H75" s="92"/>
    </row>
    <row r="76" spans="1:8" ht="19.5" thickBot="1" x14ac:dyDescent="0.35">
      <c r="A76" s="101"/>
      <c r="B76" s="102"/>
      <c r="C76" s="103"/>
      <c r="D76" s="103"/>
      <c r="E76" s="102"/>
      <c r="F76" s="102"/>
      <c r="G76" s="102"/>
      <c r="H76" s="102"/>
    </row>
    <row r="77" spans="1:8" ht="18.75" x14ac:dyDescent="0.3">
      <c r="A77" s="1"/>
      <c r="B77" s="69" t="s">
        <v>72</v>
      </c>
      <c r="C77" s="1"/>
      <c r="D77" s="1"/>
      <c r="E77" s="92" t="s">
        <v>73</v>
      </c>
      <c r="F77" s="92"/>
      <c r="G77" s="92" t="s">
        <v>74</v>
      </c>
      <c r="H77" s="1"/>
    </row>
    <row r="78" spans="1:8" ht="54.95" customHeight="1" x14ac:dyDescent="0.3">
      <c r="A78" s="104" t="s">
        <v>75</v>
      </c>
      <c r="B78" s="105"/>
      <c r="C78" s="105"/>
      <c r="D78" s="91"/>
      <c r="E78" s="106"/>
      <c r="F78" s="107"/>
      <c r="G78" s="108"/>
      <c r="H78" s="108"/>
    </row>
    <row r="79" spans="1:8" ht="54.95" customHeight="1" x14ac:dyDescent="0.3">
      <c r="A79" s="104" t="s">
        <v>76</v>
      </c>
      <c r="B79" s="109"/>
      <c r="C79" s="109"/>
      <c r="D79" s="110"/>
      <c r="E79" s="111"/>
      <c r="F79" s="107"/>
      <c r="G79" s="112"/>
      <c r="H79" s="112"/>
    </row>
  </sheetData>
  <sheetProtection password="AD9C" sheet="1" objects="1" scenarios="1" formatCells="0" formatColumns="0" formatRows="0"/>
  <mergeCells count="21"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1" priority="2" operator="greaterThan">
      <formula>0.02</formula>
    </cfRule>
  </conditionalFormatting>
  <conditionalFormatting sqref="G72:H72">
    <cfRule type="cellIs" dxfId="0" priority="1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2015-03-07T09:56:30Z</dcterms:created>
  <dcterms:modified xsi:type="dcterms:W3CDTF">2015-11-16T13:45:46Z</dcterms:modified>
</cp:coreProperties>
</file>