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15" windowWidth="13095" windowHeight="8895" activeTab="1"/>
  </bookViews>
  <sheets>
    <sheet name="Paracetamol BP" sheetId="2" r:id="rId1"/>
    <sheet name="SST" sheetId="3" r:id="rId2"/>
  </sheets>
  <externalReferences>
    <externalReference r:id="rId3"/>
  </externalReferences>
  <definedNames>
    <definedName name="_xlnm.Print_Area" localSheetId="1">SST!$A$1:$G$47</definedName>
  </definedNames>
  <calcPr calcId="145621"/>
</workbook>
</file>

<file path=xl/calcChain.xml><?xml version="1.0" encoding="utf-8"?>
<calcChain xmlns="http://schemas.openxmlformats.org/spreadsheetml/2006/main">
  <c r="B68" i="2" l="1"/>
  <c r="B45" i="2"/>
  <c r="G38" i="2"/>
  <c r="E38" i="2"/>
  <c r="B30" i="2"/>
  <c r="B39" i="3" l="1"/>
  <c r="E37" i="3"/>
  <c r="D37" i="3"/>
  <c r="C37" i="3"/>
  <c r="B37" i="3"/>
  <c r="B38" i="3" s="1"/>
  <c r="B27" i="3"/>
  <c r="B28" i="3" s="1"/>
  <c r="B26" i="3"/>
  <c r="B25" i="3"/>
  <c r="B22" i="3"/>
  <c r="B21" i="3"/>
  <c r="B20" i="3"/>
  <c r="B19" i="3"/>
  <c r="B18" i="3"/>
  <c r="B17" i="3"/>
  <c r="C75" i="2"/>
  <c r="H70" i="2"/>
  <c r="G70" i="2"/>
  <c r="G69" i="2"/>
  <c r="H69" i="2" s="1"/>
  <c r="G68" i="2"/>
  <c r="H68" i="2" s="1"/>
  <c r="G67" i="2"/>
  <c r="H67" i="2" s="1"/>
  <c r="B67" i="2"/>
  <c r="H66" i="2"/>
  <c r="G66" i="2"/>
  <c r="G65" i="2"/>
  <c r="H65" i="2" s="1"/>
  <c r="G64" i="2"/>
  <c r="H64" i="2" s="1"/>
  <c r="G63" i="2"/>
  <c r="H63" i="2" s="1"/>
  <c r="H62" i="2"/>
  <c r="G62" i="2"/>
  <c r="G61" i="2"/>
  <c r="H61" i="2" s="1"/>
  <c r="G60" i="2"/>
  <c r="H60" i="2" s="1"/>
  <c r="G59" i="2"/>
  <c r="H59" i="2" s="1"/>
  <c r="E56" i="2"/>
  <c r="B55" i="2"/>
  <c r="D48" i="2"/>
  <c r="F44" i="2"/>
  <c r="D44" i="2"/>
  <c r="F42" i="2"/>
  <c r="D42" i="2"/>
  <c r="G41" i="2"/>
  <c r="E41" i="2"/>
  <c r="B34" i="2"/>
  <c r="F45" i="2"/>
  <c r="H73" i="2" l="1"/>
  <c r="F46" i="2"/>
  <c r="D49" i="2"/>
  <c r="G39" i="2"/>
  <c r="G40" i="2"/>
  <c r="H71" i="2"/>
  <c r="G75" i="2" s="1"/>
  <c r="D45" i="2"/>
  <c r="G42" i="2" l="1"/>
  <c r="D46" i="2"/>
  <c r="E40" i="2"/>
  <c r="E39" i="2"/>
  <c r="H72" i="2"/>
  <c r="D52" i="2" l="1"/>
  <c r="E42" i="2"/>
  <c r="D50" i="2"/>
  <c r="D51" i="2" s="1"/>
</calcChain>
</file>

<file path=xl/sharedStrings.xml><?xml version="1.0" encoding="utf-8"?>
<sst xmlns="http://schemas.openxmlformats.org/spreadsheetml/2006/main" count="125" uniqueCount="100">
  <si>
    <t>Please enter the required information in the cells highlighted in green</t>
  </si>
  <si>
    <t>Analysis Report</t>
  </si>
  <si>
    <t>Sample Name:</t>
  </si>
  <si>
    <t>AXAPARA 100ml IV Infusion</t>
  </si>
  <si>
    <t>Laboratory Ref No:</t>
  </si>
  <si>
    <t>NDQD201501010</t>
  </si>
  <si>
    <t>Active Ingredient:</t>
  </si>
  <si>
    <t>paracetamol BP</t>
  </si>
  <si>
    <t>Label Claim:</t>
  </si>
  <si>
    <t>paracetamol BP 1% w/v</t>
  </si>
  <si>
    <t>Date Analysis Started:</t>
  </si>
  <si>
    <t>2015-01-23 08:03:19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</si>
  <si>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</si>
  <si>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</si>
  <si>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</si>
  <si>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</si>
  <si>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</si>
  <si>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</si>
  <si>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</si>
  <si>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</si>
  <si>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</si>
  <si>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</si>
  <si>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</si>
  <si>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</si>
  <si>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</si>
  <si>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</si>
  <si>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</si>
  <si>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</si>
  <si>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</si>
  <si>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</si>
  <si>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</si>
  <si>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</si>
  <si>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</si>
  <si>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</si>
  <si>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</si>
  <si>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</si>
  <si>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</si>
  <si>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</si>
  <si>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</si>
  <si>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</si>
  <si>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</si>
  <si>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</si>
  <si>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</si>
  <si>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</si>
  <si>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</si>
  <si>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</si>
  <si>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</si>
  <si>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</si>
  <si>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</si>
  <si>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</si>
  <si>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</si>
  <si>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</si>
  <si>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</si>
  <si>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</si>
  <si>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</si>
  <si>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</si>
  <si>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</si>
  <si>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</si>
  <si>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</si>
  <si>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</si>
  <si>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</si>
  <si>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</si>
  <si>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</si>
  <si>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</si>
  <si>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</si>
  <si>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</si>
  <si>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</si>
  <si>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</si>
  <si>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</si>
  <si>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</si>
  <si>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</si>
  <si>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</si>
  <si>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</si>
  <si>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</si>
  <si>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</si>
  <si>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</si>
  <si>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</si>
  <si>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</si>
  <si>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</si>
  <si>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</si>
  <si>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</si>
  <si>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</si>
  <si>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</si>
  <si>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</si>
  <si>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</si>
  <si>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</si>
  <si>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</si>
  <si>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</si>
  <si>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</si>
  <si>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</si>
  <si>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</si>
  <si>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</si>
  <si>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</si>
  <si>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</si>
  <si>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</si>
  <si>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</si>
  <si>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</si>
  <si>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Paracetamol</t>
  </si>
  <si>
    <t>P1 7</t>
  </si>
  <si>
    <t>Michael Bugigi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</si>
</sst>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yy"/>
    <numFmt numFmtId="165" formatCode="dd\-mmm\-yy"/>
    <numFmt numFmtId="166" formatCode="0.0000\ &quot;mg&quot;"/>
    <numFmt numFmtId="167" formatCode="0.000"/>
    <numFmt numFmtId="168" formatCode="0.0\ &quot;mL&quot;"/>
    <numFmt numFmtId="169" formatCode="0\ &quot;mg&quot;"/>
    <numFmt numFmtId="170" formatCode="0.0%"/>
    <numFmt numFmtId="171" formatCode="[$-409]d/mmm/yy;@"/>
    <numFmt numFmtId="172" formatCode="0.00000"/>
  </numFmts>
  <fonts count="17" x14ac:knownFonts="1">
    <font>
      <sz val="10"/>
      <color rgb="FF000000"/>
      <name val="Arial"/>
    </font>
    <font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sz val="14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2" borderId="0"/>
    <xf numFmtId="9" fontId="10" fillId="2" borderId="0" applyFont="0" applyFill="0" applyBorder="0" applyAlignment="0" applyProtection="0"/>
  </cellStyleXfs>
  <cellXfs count="20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4" fillId="3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/>
      <protection locked="0"/>
    </xf>
    <xf numFmtId="164" fontId="4" fillId="3" borderId="0" xfId="0" applyNumberFormat="1" applyFont="1" applyFill="1" applyAlignment="1" applyProtection="1">
      <alignment horizontal="left"/>
      <protection locked="0"/>
    </xf>
    <xf numFmtId="165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5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6" fillId="2" borderId="0" xfId="0" applyFont="1" applyFill="1"/>
    <xf numFmtId="0" fontId="3" fillId="2" borderId="0" xfId="0" applyFont="1" applyFill="1" applyAlignment="1" applyProtection="1">
      <alignment horizontal="center"/>
      <protection locked="0"/>
    </xf>
    <xf numFmtId="0" fontId="7" fillId="2" borderId="0" xfId="0" applyFont="1" applyFill="1"/>
    <xf numFmtId="2" fontId="5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4" fillId="3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right"/>
    </xf>
    <xf numFmtId="0" fontId="4" fillId="3" borderId="4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4" fillId="3" borderId="9" xfId="0" applyFont="1" applyFill="1" applyBorder="1" applyAlignment="1" applyProtection="1">
      <alignment horizontal="center"/>
      <protection locked="0"/>
    </xf>
    <xf numFmtId="167" fontId="1" fillId="2" borderId="6" xfId="0" applyNumberFormat="1" applyFont="1" applyFill="1" applyBorder="1" applyAlignment="1">
      <alignment horizontal="center"/>
    </xf>
    <xf numFmtId="0" fontId="4" fillId="3" borderId="10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>
      <alignment horizontal="center"/>
    </xf>
    <xf numFmtId="0" fontId="4" fillId="3" borderId="3" xfId="0" applyFont="1" applyFill="1" applyBorder="1" applyAlignment="1" applyProtection="1">
      <alignment horizontal="center"/>
      <protection locked="0"/>
    </xf>
    <xf numFmtId="167" fontId="1" fillId="2" borderId="11" xfId="0" applyNumberFormat="1" applyFont="1" applyFill="1" applyBorder="1" applyAlignment="1">
      <alignment horizontal="center"/>
    </xf>
    <xf numFmtId="0" fontId="4" fillId="3" borderId="0" xfId="0" applyFont="1" applyFill="1" applyAlignment="1" applyProtection="1">
      <alignment horizontal="center"/>
      <protection locked="0"/>
    </xf>
    <xf numFmtId="0" fontId="1" fillId="2" borderId="12" xfId="0" applyFont="1" applyFill="1" applyBorder="1" applyAlignment="1">
      <alignment horizontal="center"/>
    </xf>
    <xf numFmtId="0" fontId="4" fillId="3" borderId="13" xfId="0" applyFont="1" applyFill="1" applyBorder="1" applyAlignment="1" applyProtection="1">
      <alignment horizontal="center"/>
      <protection locked="0"/>
    </xf>
    <xf numFmtId="167" fontId="1" fillId="2" borderId="14" xfId="0" applyNumberFormat="1" applyFont="1" applyFill="1" applyBorder="1" applyAlignment="1">
      <alignment horizontal="center"/>
    </xf>
    <xf numFmtId="0" fontId="4" fillId="3" borderId="15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>
      <alignment horizontal="right"/>
    </xf>
    <xf numFmtId="1" fontId="3" fillId="4" borderId="16" xfId="0" applyNumberFormat="1" applyFont="1" applyFill="1" applyBorder="1" applyAlignment="1">
      <alignment horizontal="center"/>
    </xf>
    <xf numFmtId="167" fontId="3" fillId="4" borderId="17" xfId="0" applyNumberFormat="1" applyFont="1" applyFill="1" applyBorder="1" applyAlignment="1">
      <alignment horizontal="center"/>
    </xf>
    <xf numFmtId="1" fontId="3" fillId="4" borderId="18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right"/>
    </xf>
    <xf numFmtId="0" fontId="4" fillId="3" borderId="20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1" fillId="2" borderId="21" xfId="0" applyFont="1" applyFill="1" applyBorder="1" applyAlignment="1">
      <alignment horizontal="right"/>
    </xf>
    <xf numFmtId="2" fontId="1" fillId="4" borderId="2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5" borderId="2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4" borderId="23" xfId="0" applyNumberFormat="1" applyFont="1" applyFill="1" applyBorder="1" applyAlignment="1">
      <alignment horizontal="center"/>
    </xf>
    <xf numFmtId="0" fontId="4" fillId="3" borderId="22" xfId="0" applyFont="1" applyFill="1" applyBorder="1" applyAlignment="1" applyProtection="1">
      <alignment horizontal="center"/>
      <protection locked="0"/>
    </xf>
    <xf numFmtId="1" fontId="1" fillId="2" borderId="0" xfId="0" applyNumberFormat="1" applyFont="1" applyFill="1" applyAlignment="1">
      <alignment horizontal="center"/>
    </xf>
    <xf numFmtId="0" fontId="1" fillId="2" borderId="24" xfId="0" applyFont="1" applyFill="1" applyBorder="1" applyAlignment="1">
      <alignment horizontal="right"/>
    </xf>
    <xf numFmtId="2" fontId="1" fillId="4" borderId="25" xfId="0" applyNumberFormat="1" applyFont="1" applyFill="1" applyBorder="1" applyAlignment="1">
      <alignment horizontal="center"/>
    </xf>
    <xf numFmtId="167" fontId="1" fillId="2" borderId="0" xfId="0" applyNumberFormat="1" applyFont="1" applyFill="1" applyAlignment="1">
      <alignment horizontal="center"/>
    </xf>
    <xf numFmtId="0" fontId="1" fillId="2" borderId="13" xfId="0" applyFont="1" applyFill="1" applyBorder="1" applyAlignment="1">
      <alignment horizontal="right"/>
    </xf>
    <xf numFmtId="167" fontId="3" fillId="5" borderId="20" xfId="0" applyNumberFormat="1" applyFont="1" applyFill="1" applyBorder="1" applyAlignment="1">
      <alignment horizontal="center"/>
    </xf>
    <xf numFmtId="10" fontId="1" fillId="4" borderId="22" xfId="0" applyNumberFormat="1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8" fontId="5" fillId="3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169" fontId="5" fillId="3" borderId="0" xfId="0" applyNumberFormat="1" applyFont="1" applyFill="1" applyAlignment="1" applyProtection="1">
      <alignment horizontal="center"/>
      <protection locked="0"/>
    </xf>
    <xf numFmtId="2" fontId="3" fillId="2" borderId="26" xfId="0" applyNumberFormat="1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>
      <alignment horizontal="center"/>
    </xf>
    <xf numFmtId="10" fontId="1" fillId="2" borderId="26" xfId="0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10" fontId="1" fillId="2" borderId="27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0" fontId="4" fillId="3" borderId="29" xfId="0" applyFont="1" applyFill="1" applyBorder="1" applyAlignment="1" applyProtection="1">
      <alignment horizontal="center"/>
      <protection locked="0"/>
    </xf>
    <xf numFmtId="2" fontId="1" fillId="2" borderId="29" xfId="0" applyNumberFormat="1" applyFont="1" applyFill="1" applyBorder="1" applyAlignment="1">
      <alignment horizontal="center"/>
    </xf>
    <xf numFmtId="10" fontId="1" fillId="2" borderId="28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right"/>
    </xf>
    <xf numFmtId="0" fontId="5" fillId="2" borderId="3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1" xfId="0" applyFont="1" applyFill="1" applyBorder="1" applyAlignment="1">
      <alignment horizontal="right"/>
    </xf>
    <xf numFmtId="10" fontId="5" fillId="5" borderId="1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right"/>
    </xf>
    <xf numFmtId="10" fontId="5" fillId="4" borderId="3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23" xfId="0" applyFont="1" applyFill="1" applyBorder="1" applyAlignment="1">
      <alignment horizontal="right"/>
    </xf>
    <xf numFmtId="0" fontId="5" fillId="5" borderId="33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70" fontId="5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 vertical="center" wrapText="1"/>
    </xf>
    <xf numFmtId="0" fontId="1" fillId="2" borderId="34" xfId="0" applyFont="1" applyFill="1" applyBorder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right"/>
    </xf>
    <xf numFmtId="0" fontId="1" fillId="2" borderId="15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1" fillId="2" borderId="15" xfId="0" applyFont="1" applyFill="1" applyBorder="1" applyProtection="1">
      <protection locked="0"/>
    </xf>
    <xf numFmtId="0" fontId="1" fillId="2" borderId="15" xfId="0" applyFont="1" applyFill="1" applyBorder="1"/>
    <xf numFmtId="0" fontId="3" fillId="2" borderId="35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1" fillId="2" borderId="35" xfId="0" applyFont="1" applyFill="1" applyBorder="1" applyProtection="1">
      <protection locked="0"/>
    </xf>
    <xf numFmtId="0" fontId="1" fillId="2" borderId="35" xfId="0" applyFont="1" applyFill="1" applyBorder="1"/>
    <xf numFmtId="0" fontId="4" fillId="3" borderId="0" xfId="0" applyFont="1" applyFill="1" applyAlignment="1" applyProtection="1">
      <alignment horizontal="right"/>
      <protection locked="0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8" fillId="2" borderId="3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2" fontId="4" fillId="3" borderId="3" xfId="0" applyNumberFormat="1" applyFont="1" applyFill="1" applyBorder="1" applyAlignment="1" applyProtection="1">
      <alignment horizontal="center" vertical="center"/>
      <protection locked="0"/>
    </xf>
    <xf numFmtId="2" fontId="4" fillId="3" borderId="29" xfId="0" applyNumberFormat="1" applyFont="1" applyFill="1" applyBorder="1" applyAlignment="1" applyProtection="1">
      <alignment horizontal="center" vertical="center"/>
      <protection locked="0"/>
    </xf>
    <xf numFmtId="2" fontId="4" fillId="3" borderId="26" xfId="0" applyNumberFormat="1" applyFont="1" applyFill="1" applyBorder="1" applyAlignment="1" applyProtection="1">
      <alignment horizontal="center" vertical="center"/>
      <protection locked="0"/>
    </xf>
    <xf numFmtId="2" fontId="4" fillId="3" borderId="27" xfId="0" applyNumberFormat="1" applyFont="1" applyFill="1" applyBorder="1" applyAlignment="1" applyProtection="1">
      <alignment horizontal="center" vertical="center"/>
      <protection locked="0"/>
    </xf>
    <xf numFmtId="2" fontId="4" fillId="3" borderId="28" xfId="0" applyNumberFormat="1" applyFont="1" applyFill="1" applyBorder="1" applyAlignment="1" applyProtection="1">
      <alignment horizontal="center" vertical="center"/>
      <protection locked="0"/>
    </xf>
    <xf numFmtId="0" fontId="3" fillId="2" borderId="29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left" vertical="center" wrapText="1"/>
    </xf>
    <xf numFmtId="0" fontId="8" fillId="2" borderId="34" xfId="0" applyFont="1" applyFill="1" applyBorder="1" applyAlignment="1">
      <alignment horizontal="left" vertical="center" wrapText="1"/>
    </xf>
    <xf numFmtId="0" fontId="8" fillId="2" borderId="37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0" fontId="5" fillId="3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8" fillId="2" borderId="37" xfId="0" applyFont="1" applyFill="1" applyBorder="1" applyAlignment="1">
      <alignment horizontal="left" vertical="center" wrapText="1"/>
    </xf>
    <xf numFmtId="0" fontId="8" fillId="2" borderId="38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11" fillId="2" borderId="0" xfId="1" applyFont="1"/>
    <xf numFmtId="0" fontId="12" fillId="2" borderId="0" xfId="1" applyFont="1" applyBorder="1"/>
    <xf numFmtId="0" fontId="12" fillId="2" borderId="0" xfId="1" applyFont="1" applyAlignment="1">
      <alignment horizontal="right"/>
    </xf>
    <xf numFmtId="0" fontId="12" fillId="2" borderId="0" xfId="1" applyFont="1"/>
    <xf numFmtId="0" fontId="12" fillId="2" borderId="0" xfId="1" applyFont="1" applyFill="1" applyBorder="1" applyAlignment="1">
      <alignment horizontal="right"/>
    </xf>
    <xf numFmtId="0" fontId="13" fillId="2" borderId="42" xfId="1" applyFont="1" applyBorder="1" applyAlignment="1">
      <alignment horizontal="center"/>
    </xf>
    <xf numFmtId="0" fontId="13" fillId="2" borderId="43" xfId="1" applyFont="1" applyBorder="1" applyAlignment="1">
      <alignment horizontal="center"/>
    </xf>
    <xf numFmtId="0" fontId="13" fillId="2" borderId="44" xfId="1" applyFont="1" applyBorder="1" applyAlignment="1">
      <alignment horizontal="center"/>
    </xf>
    <xf numFmtId="0" fontId="14" fillId="2" borderId="0" xfId="1" quotePrefix="1" applyFont="1" applyAlignment="1">
      <alignment horizontal="center"/>
    </xf>
    <xf numFmtId="0" fontId="15" fillId="2" borderId="0" xfId="1" applyFont="1" applyAlignment="1" applyProtection="1">
      <alignment horizontal="right"/>
    </xf>
    <xf numFmtId="0" fontId="16" fillId="2" borderId="0" xfId="1" quotePrefix="1" applyFont="1" applyAlignment="1">
      <alignment horizontal="left"/>
    </xf>
    <xf numFmtId="0" fontId="14" fillId="2" borderId="0" xfId="1" quotePrefix="1" applyFont="1" applyAlignment="1">
      <alignment horizontal="center"/>
    </xf>
    <xf numFmtId="171" fontId="16" fillId="2" borderId="0" xfId="1" quotePrefix="1" applyNumberFormat="1" applyFont="1" applyAlignment="1">
      <alignment horizontal="left"/>
    </xf>
    <xf numFmtId="0" fontId="14" fillId="2" borderId="0" xfId="1" applyFont="1"/>
    <xf numFmtId="0" fontId="14" fillId="2" borderId="0" xfId="1" applyFont="1" applyAlignment="1">
      <alignment horizontal="left"/>
    </xf>
    <xf numFmtId="0" fontId="16" fillId="2" borderId="0" xfId="1" applyFont="1"/>
    <xf numFmtId="0" fontId="15" fillId="2" borderId="0" xfId="1" applyFont="1"/>
    <xf numFmtId="0" fontId="15" fillId="2" borderId="0" xfId="1" applyFont="1" applyAlignment="1">
      <alignment horizontal="left"/>
    </xf>
    <xf numFmtId="2" fontId="15" fillId="2" borderId="0" xfId="1" applyNumberFormat="1" applyFont="1" applyAlignment="1">
      <alignment horizontal="center"/>
    </xf>
    <xf numFmtId="0" fontId="15" fillId="2" borderId="0" xfId="1" quotePrefix="1" applyFont="1" applyAlignment="1">
      <alignment horizontal="left"/>
    </xf>
    <xf numFmtId="172" fontId="15" fillId="2" borderId="0" xfId="1" applyNumberFormat="1" applyFont="1" applyAlignment="1">
      <alignment horizontal="center"/>
    </xf>
    <xf numFmtId="0" fontId="15" fillId="2" borderId="45" xfId="1" applyFont="1" applyBorder="1" applyAlignment="1">
      <alignment horizontal="center"/>
    </xf>
    <xf numFmtId="0" fontId="15" fillId="2" borderId="46" xfId="1" quotePrefix="1" applyFont="1" applyBorder="1" applyAlignment="1">
      <alignment horizontal="center"/>
    </xf>
    <xf numFmtId="0" fontId="15" fillId="2" borderId="45" xfId="1" quotePrefix="1" applyFont="1" applyBorder="1" applyAlignment="1">
      <alignment horizontal="center"/>
    </xf>
    <xf numFmtId="0" fontId="16" fillId="2" borderId="47" xfId="1" applyFont="1" applyBorder="1" applyAlignment="1">
      <alignment horizontal="center"/>
    </xf>
    <xf numFmtId="0" fontId="16" fillId="6" borderId="47" xfId="1" applyFont="1" applyFill="1" applyBorder="1" applyAlignment="1" applyProtection="1">
      <alignment horizontal="center"/>
      <protection locked="0"/>
    </xf>
    <xf numFmtId="2" fontId="16" fillId="6" borderId="47" xfId="1" applyNumberFormat="1" applyFont="1" applyFill="1" applyBorder="1" applyAlignment="1" applyProtection="1">
      <alignment horizontal="center"/>
      <protection locked="0"/>
    </xf>
    <xf numFmtId="167" fontId="16" fillId="6" borderId="48" xfId="1" applyNumberFormat="1" applyFont="1" applyFill="1" applyBorder="1" applyAlignment="1" applyProtection="1">
      <alignment horizontal="center"/>
      <protection locked="0"/>
    </xf>
    <xf numFmtId="167" fontId="16" fillId="6" borderId="47" xfId="1" applyNumberFormat="1" applyFont="1" applyFill="1" applyBorder="1" applyAlignment="1" applyProtection="1">
      <alignment horizontal="center"/>
      <protection locked="0"/>
    </xf>
    <xf numFmtId="0" fontId="16" fillId="6" borderId="49" xfId="1" applyFont="1" applyFill="1" applyBorder="1" applyAlignment="1" applyProtection="1">
      <alignment horizontal="center"/>
      <protection locked="0"/>
    </xf>
    <xf numFmtId="2" fontId="16" fillId="6" borderId="49" xfId="1" applyNumberFormat="1" applyFont="1" applyFill="1" applyBorder="1" applyAlignment="1" applyProtection="1">
      <alignment horizontal="center"/>
      <protection locked="0"/>
    </xf>
    <xf numFmtId="167" fontId="16" fillId="6" borderId="49" xfId="1" applyNumberFormat="1" applyFont="1" applyFill="1" applyBorder="1" applyAlignment="1" applyProtection="1">
      <alignment horizontal="center"/>
      <protection locked="0"/>
    </xf>
    <xf numFmtId="0" fontId="16" fillId="2" borderId="48" xfId="1" applyFont="1" applyBorder="1"/>
    <xf numFmtId="1" fontId="15" fillId="7" borderId="46" xfId="1" applyNumberFormat="1" applyFont="1" applyFill="1" applyBorder="1" applyAlignment="1">
      <alignment horizontal="center"/>
    </xf>
    <xf numFmtId="1" fontId="15" fillId="7" borderId="45" xfId="1" applyNumberFormat="1" applyFont="1" applyFill="1" applyBorder="1" applyAlignment="1">
      <alignment horizontal="center"/>
    </xf>
    <xf numFmtId="2" fontId="15" fillId="7" borderId="45" xfId="1" applyNumberFormat="1" applyFont="1" applyFill="1" applyBorder="1" applyAlignment="1">
      <alignment horizontal="center"/>
    </xf>
    <xf numFmtId="0" fontId="16" fillId="2" borderId="47" xfId="1" applyFont="1" applyBorder="1"/>
    <xf numFmtId="10" fontId="15" fillId="8" borderId="45" xfId="1" applyNumberFormat="1" applyFont="1" applyFill="1" applyBorder="1" applyAlignment="1">
      <alignment horizontal="center"/>
    </xf>
    <xf numFmtId="170" fontId="15" fillId="2" borderId="0" xfId="1" applyNumberFormat="1" applyFont="1" applyFill="1" applyBorder="1" applyAlignment="1">
      <alignment horizontal="center"/>
    </xf>
    <xf numFmtId="0" fontId="16" fillId="2" borderId="50" xfId="1" applyFont="1" applyBorder="1"/>
    <xf numFmtId="0" fontId="16" fillId="2" borderId="49" xfId="1" applyFont="1" applyBorder="1"/>
    <xf numFmtId="0" fontId="15" fillId="7" borderId="45" xfId="1" applyFont="1" applyFill="1" applyBorder="1" applyAlignment="1">
      <alignment horizontal="center"/>
    </xf>
    <xf numFmtId="0" fontId="15" fillId="2" borderId="51" xfId="1" applyFont="1" applyFill="1" applyBorder="1" applyAlignment="1">
      <alignment horizontal="center"/>
    </xf>
    <xf numFmtId="0" fontId="16" fillId="2" borderId="51" xfId="1" applyFont="1" applyBorder="1"/>
    <xf numFmtId="0" fontId="16" fillId="2" borderId="52" xfId="1" applyFont="1" applyBorder="1"/>
    <xf numFmtId="0" fontId="16" fillId="2" borderId="0" xfId="1" applyFont="1" applyBorder="1"/>
    <xf numFmtId="0" fontId="16" fillId="2" borderId="0" xfId="1" quotePrefix="1" applyFont="1" applyAlignment="1" applyProtection="1">
      <alignment horizontal="left"/>
      <protection locked="0"/>
    </xf>
    <xf numFmtId="0" fontId="16" fillId="2" borderId="0" xfId="1" applyFont="1" applyProtection="1">
      <protection locked="0"/>
    </xf>
    <xf numFmtId="0" fontId="16" fillId="2" borderId="0" xfId="1" applyFont="1" applyBorder="1" applyProtection="1">
      <protection locked="0"/>
    </xf>
    <xf numFmtId="0" fontId="16" fillId="2" borderId="0" xfId="1" applyFont="1" applyAlignment="1" applyProtection="1">
      <alignment horizontal="left"/>
      <protection locked="0"/>
    </xf>
    <xf numFmtId="0" fontId="13" fillId="2" borderId="53" xfId="1" applyFont="1" applyFill="1" applyBorder="1" applyAlignment="1" applyProtection="1">
      <alignment horizontal="left" vertical="center" wrapText="1"/>
    </xf>
    <xf numFmtId="0" fontId="16" fillId="2" borderId="53" xfId="1" applyFont="1" applyBorder="1" applyProtection="1"/>
    <xf numFmtId="0" fontId="16" fillId="2" borderId="53" xfId="1" applyFont="1" applyBorder="1" applyAlignment="1" applyProtection="1">
      <alignment horizontal="center"/>
    </xf>
    <xf numFmtId="0" fontId="15" fillId="2" borderId="0" xfId="1" applyFont="1" applyProtection="1"/>
    <xf numFmtId="0" fontId="15" fillId="2" borderId="0" xfId="1" applyFont="1" applyAlignment="1" applyProtection="1">
      <alignment horizontal="center"/>
    </xf>
    <xf numFmtId="0" fontId="15" fillId="2" borderId="0" xfId="1" applyFont="1" applyBorder="1" applyAlignment="1" applyProtection="1">
      <alignment horizontal="center"/>
    </xf>
    <xf numFmtId="0" fontId="15" fillId="2" borderId="0" xfId="1" applyFont="1" applyBorder="1" applyAlignment="1" applyProtection="1">
      <alignment horizontal="right"/>
    </xf>
    <xf numFmtId="0" fontId="15" fillId="2" borderId="51" xfId="1" quotePrefix="1" applyFont="1" applyBorder="1" applyAlignment="1" applyProtection="1"/>
    <xf numFmtId="0" fontId="15" fillId="2" borderId="0" xfId="1" quotePrefix="1" applyFont="1" applyBorder="1" applyAlignment="1" applyProtection="1">
      <alignment horizontal="center"/>
    </xf>
    <xf numFmtId="0" fontId="15" fillId="2" borderId="51" xfId="1" applyFont="1" applyBorder="1" applyProtection="1"/>
    <xf numFmtId="0" fontId="15" fillId="2" borderId="0" xfId="1" applyFont="1" applyBorder="1" applyProtection="1"/>
    <xf numFmtId="0" fontId="15" fillId="2" borderId="51" xfId="1" applyFont="1" applyBorder="1" applyAlignment="1" applyProtection="1"/>
    <xf numFmtId="0" fontId="15" fillId="2" borderId="54" xfId="1" applyFont="1" applyBorder="1" applyAlignment="1" applyProtection="1"/>
    <xf numFmtId="0" fontId="15" fillId="2" borderId="54" xfId="1" applyFont="1" applyBorder="1" applyProtection="1"/>
  </cellXfs>
  <cellStyles count="3">
    <cellStyle name="Normal" xfId="0" builtinId="0"/>
    <cellStyle name="Normal 2" xfId="1"/>
    <cellStyle name="Percent 2" xfId="2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1828800</xdr:colOff>
      <xdr:row>13</xdr:row>
      <xdr:rowOff>95249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087350" cy="23240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esktop/Worksheet%20Templates/Worksheet%20Template%20oral%20solutions%20and%20Injection%20(mg%20Samples)%20Ve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Worksheet Template"/>
    </sheetNames>
    <sheetDataSet>
      <sheetData sheetId="0"/>
      <sheetData sheetId="1">
        <row r="18">
          <cell r="B18" t="str">
            <v>OXYTOCIN INJECTION</v>
          </cell>
        </row>
        <row r="19">
          <cell r="B19" t="str">
            <v>NDQD201404382</v>
          </cell>
        </row>
        <row r="20">
          <cell r="B20" t="str">
            <v>Oxytocin</v>
          </cell>
        </row>
        <row r="21">
          <cell r="B21" t="str">
            <v>Each mL contains 10 I.U. Oxytocin</v>
          </cell>
        </row>
        <row r="23">
          <cell r="B23">
            <v>41837</v>
          </cell>
        </row>
        <row r="26">
          <cell r="B26" t="str">
            <v>Oxytocin</v>
          </cell>
        </row>
        <row r="28">
          <cell r="B28">
            <v>100</v>
          </cell>
        </row>
        <row r="43">
          <cell r="D43">
            <v>46</v>
          </cell>
        </row>
        <row r="45">
          <cell r="B4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opLeftCell="A46" zoomScale="60" zoomScaleNormal="60" workbookViewId="0">
      <selection activeCell="B37" sqref="B37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ht="18.75" customHeight="1" x14ac:dyDescent="0.3">
      <c r="A1" s="1"/>
      <c r="B1" s="1"/>
      <c r="C1" s="1"/>
      <c r="D1" s="1"/>
      <c r="E1" s="1"/>
      <c r="F1" s="1"/>
      <c r="G1" s="1"/>
      <c r="H1" s="1"/>
    </row>
    <row r="2" spans="1:8" ht="18.75" customHeight="1" x14ac:dyDescent="0.3">
      <c r="A2" s="1"/>
      <c r="B2" s="1"/>
      <c r="C2" s="1"/>
      <c r="D2" s="1"/>
      <c r="E2" s="1"/>
      <c r="F2" s="1"/>
      <c r="G2" s="1"/>
      <c r="H2" s="1"/>
    </row>
    <row r="3" spans="1:8" ht="18.75" customHeight="1" x14ac:dyDescent="0.3">
      <c r="A3" s="1"/>
      <c r="B3" s="1"/>
      <c r="C3" s="1"/>
      <c r="D3" s="1"/>
      <c r="E3" s="1"/>
      <c r="F3" s="1"/>
      <c r="G3" s="1"/>
      <c r="H3" s="1"/>
    </row>
    <row r="4" spans="1:8" ht="18.75" customHeight="1" x14ac:dyDescent="0.3">
      <c r="A4" s="1"/>
      <c r="B4" s="1"/>
      <c r="C4" s="1"/>
      <c r="D4" s="1"/>
      <c r="E4" s="1"/>
      <c r="F4" s="1"/>
      <c r="G4" s="1"/>
      <c r="H4" s="1"/>
    </row>
    <row r="5" spans="1:8" ht="18.75" customHeight="1" x14ac:dyDescent="0.3">
      <c r="A5" s="1"/>
      <c r="B5" s="1"/>
      <c r="C5" s="1"/>
      <c r="D5" s="1"/>
      <c r="E5" s="1"/>
      <c r="F5" s="1"/>
      <c r="G5" s="1"/>
      <c r="H5" s="1"/>
    </row>
    <row r="6" spans="1:8" ht="18.75" customHeight="1" x14ac:dyDescent="0.3">
      <c r="A6" s="1"/>
      <c r="B6" s="1"/>
      <c r="C6" s="1"/>
      <c r="D6" s="1"/>
      <c r="E6" s="1"/>
      <c r="F6" s="1"/>
      <c r="G6" s="1"/>
      <c r="H6" s="1"/>
    </row>
    <row r="7" spans="1:8" ht="18.75" customHeight="1" x14ac:dyDescent="0.3">
      <c r="A7" s="1"/>
      <c r="B7" s="1"/>
      <c r="C7" s="1"/>
      <c r="D7" s="1"/>
      <c r="E7" s="1"/>
      <c r="F7" s="1"/>
      <c r="G7" s="1"/>
      <c r="H7" s="1"/>
    </row>
    <row r="8" spans="1:8" ht="18.75" customHeight="1" x14ac:dyDescent="0.3">
      <c r="A8" s="1"/>
      <c r="B8" s="1"/>
      <c r="C8" s="1"/>
      <c r="D8" s="1"/>
      <c r="E8" s="1"/>
      <c r="F8" s="1"/>
      <c r="G8" s="1"/>
      <c r="H8" s="1"/>
    </row>
    <row r="9" spans="1:8" ht="18.75" customHeight="1" x14ac:dyDescent="0.3">
      <c r="A9" s="1"/>
      <c r="B9" s="1"/>
      <c r="C9" s="1"/>
      <c r="D9" s="1"/>
      <c r="E9" s="1"/>
      <c r="F9" s="1"/>
      <c r="G9" s="1"/>
      <c r="H9" s="1"/>
    </row>
    <row r="10" spans="1:8" ht="18.75" customHeight="1" x14ac:dyDescent="0.3">
      <c r="A10" s="1"/>
      <c r="B10" s="1"/>
      <c r="C10" s="1"/>
      <c r="D10" s="1"/>
      <c r="E10" s="1"/>
      <c r="F10" s="1"/>
      <c r="G10" s="1"/>
      <c r="H10" s="1"/>
    </row>
    <row r="11" spans="1:8" ht="18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ht="18.75" customHeight="1" x14ac:dyDescent="0.3">
      <c r="A12" s="1"/>
      <c r="B12" s="1"/>
      <c r="C12" s="1"/>
      <c r="D12" s="1"/>
      <c r="E12" s="1"/>
      <c r="F12" s="1"/>
      <c r="G12" s="1"/>
      <c r="H12" s="1"/>
    </row>
    <row r="13" spans="1:8" ht="18.75" customHeight="1" x14ac:dyDescent="0.3">
      <c r="A13" s="1"/>
      <c r="B13" s="1"/>
      <c r="C13" s="1"/>
      <c r="D13" s="1"/>
      <c r="E13" s="1"/>
      <c r="F13" s="1"/>
      <c r="G13" s="1"/>
      <c r="H13" s="1"/>
    </row>
    <row r="14" spans="1:8" ht="18.75" customHeight="1" x14ac:dyDescent="0.3">
      <c r="A14" s="1"/>
      <c r="B14" s="1"/>
      <c r="C14" s="1"/>
      <c r="D14" s="1"/>
      <c r="E14" s="1"/>
      <c r="F14" s="1"/>
      <c r="G14" s="1"/>
      <c r="H14" s="1"/>
    </row>
    <row r="15" spans="1:8" ht="19.5" customHeight="1" x14ac:dyDescent="0.3">
      <c r="A15" s="1"/>
      <c r="B15" s="1"/>
      <c r="C15" s="1"/>
      <c r="D15" s="1"/>
      <c r="E15" s="1"/>
      <c r="F15" s="1"/>
      <c r="G15" s="1"/>
      <c r="H15" s="1"/>
    </row>
    <row r="16" spans="1:8" ht="19.5" customHeight="1" x14ac:dyDescent="0.3">
      <c r="A16" s="130" t="s">
        <v>0</v>
      </c>
      <c r="B16" s="131"/>
      <c r="C16" s="131"/>
      <c r="D16" s="131"/>
      <c r="E16" s="131"/>
      <c r="F16" s="131"/>
      <c r="G16" s="131"/>
      <c r="H16" s="132"/>
    </row>
    <row r="17" spans="1:8" ht="18.75" customHeight="1" x14ac:dyDescent="0.3">
      <c r="A17" s="2" t="s">
        <v>1</v>
      </c>
      <c r="B17" s="2"/>
      <c r="C17" s="1"/>
      <c r="D17" s="1"/>
      <c r="E17" s="1"/>
      <c r="F17" s="1"/>
      <c r="G17" s="1"/>
      <c r="H17" s="1"/>
    </row>
    <row r="18" spans="1:8" ht="26.25" customHeight="1" x14ac:dyDescent="0.4">
      <c r="A18" s="3" t="s">
        <v>2</v>
      </c>
      <c r="B18" s="133" t="s">
        <v>3</v>
      </c>
      <c r="C18" s="133"/>
      <c r="D18" s="133"/>
      <c r="E18" s="133"/>
      <c r="F18" s="1"/>
      <c r="G18" s="1"/>
      <c r="H18" s="1"/>
    </row>
    <row r="19" spans="1:8" ht="26.25" customHeight="1" x14ac:dyDescent="0.4">
      <c r="A19" s="3" t="s">
        <v>4</v>
      </c>
      <c r="B19" s="5" t="s">
        <v>5</v>
      </c>
      <c r="C19" s="111">
        <v>6</v>
      </c>
      <c r="D19" s="4"/>
      <c r="E19" s="4"/>
      <c r="F19" s="1"/>
      <c r="G19" s="1"/>
      <c r="H19" s="1"/>
    </row>
    <row r="20" spans="1:8" ht="26.25" customHeight="1" x14ac:dyDescent="0.4">
      <c r="A20" s="3" t="s">
        <v>6</v>
      </c>
      <c r="B20" s="5" t="s">
        <v>7</v>
      </c>
      <c r="C20" s="4"/>
      <c r="D20" s="4"/>
      <c r="E20" s="4"/>
      <c r="F20" s="1"/>
      <c r="G20" s="1"/>
      <c r="H20" s="1"/>
    </row>
    <row r="21" spans="1:8" ht="26.25" customHeight="1" x14ac:dyDescent="0.4">
      <c r="A21" s="3" t="s">
        <v>8</v>
      </c>
      <c r="B21" s="134" t="s">
        <v>9</v>
      </c>
      <c r="C21" s="134"/>
      <c r="D21" s="134"/>
      <c r="E21" s="134"/>
      <c r="F21" s="134"/>
      <c r="G21" s="134"/>
      <c r="H21" s="134"/>
    </row>
    <row r="22" spans="1:8" ht="26.25" customHeight="1" x14ac:dyDescent="0.4">
      <c r="A22" s="3" t="s">
        <v>10</v>
      </c>
      <c r="B22" s="6" t="s">
        <v>11</v>
      </c>
      <c r="C22" s="4"/>
      <c r="D22" s="4"/>
      <c r="E22" s="4"/>
      <c r="F22" s="1"/>
      <c r="G22" s="1"/>
      <c r="H22" s="1"/>
    </row>
    <row r="23" spans="1:8" ht="26.25" customHeight="1" x14ac:dyDescent="0.4">
      <c r="A23" s="3" t="s">
        <v>12</v>
      </c>
      <c r="B23" s="7"/>
      <c r="C23" s="4"/>
      <c r="D23" s="4"/>
      <c r="E23" s="4"/>
      <c r="F23" s="1"/>
      <c r="G23" s="1"/>
      <c r="H23" s="1"/>
    </row>
    <row r="24" spans="1:8" ht="18.75" customHeight="1" x14ac:dyDescent="0.3">
      <c r="A24" s="3"/>
      <c r="B24" s="8"/>
      <c r="C24" s="1"/>
      <c r="D24" s="1"/>
      <c r="E24" s="1"/>
      <c r="F24" s="1"/>
      <c r="G24" s="1"/>
      <c r="H24" s="1"/>
    </row>
    <row r="25" spans="1:8" ht="18.75" customHeight="1" x14ac:dyDescent="0.3">
      <c r="A25" s="9" t="s">
        <v>13</v>
      </c>
      <c r="B25" s="8"/>
      <c r="C25" s="1"/>
      <c r="D25" s="1"/>
      <c r="E25" s="1"/>
      <c r="F25" s="1"/>
      <c r="G25" s="1"/>
      <c r="H25" s="1"/>
    </row>
    <row r="26" spans="1:8" ht="26.25" customHeight="1" x14ac:dyDescent="0.4">
      <c r="A26" s="10" t="s">
        <v>14</v>
      </c>
      <c r="B26" s="133" t="s">
        <v>97</v>
      </c>
      <c r="C26" s="133"/>
      <c r="D26" s="1"/>
      <c r="E26" s="1"/>
      <c r="F26" s="1"/>
      <c r="G26" s="1"/>
      <c r="H26" s="1"/>
    </row>
    <row r="27" spans="1:8" ht="26.25" customHeight="1" x14ac:dyDescent="0.4">
      <c r="A27" s="11" t="s">
        <v>15</v>
      </c>
      <c r="B27" s="134" t="s">
        <v>98</v>
      </c>
      <c r="C27" s="134"/>
      <c r="D27" s="1"/>
      <c r="E27" s="1"/>
      <c r="F27" s="1"/>
      <c r="G27" s="1"/>
      <c r="H27" s="1"/>
    </row>
    <row r="28" spans="1:8" ht="27" customHeight="1" x14ac:dyDescent="0.4">
      <c r="A28" s="11" t="s">
        <v>16</v>
      </c>
      <c r="B28" s="12">
        <v>98.66</v>
      </c>
      <c r="C28" s="1"/>
      <c r="D28" s="1"/>
      <c r="E28" s="1"/>
      <c r="F28" s="1"/>
      <c r="G28" s="1"/>
      <c r="H28" s="1"/>
    </row>
    <row r="29" spans="1:8" ht="27" customHeight="1" x14ac:dyDescent="0.4">
      <c r="A29" s="11" t="s">
        <v>17</v>
      </c>
      <c r="B29" s="13">
        <v>0</v>
      </c>
      <c r="C29" s="135" t="s">
        <v>18</v>
      </c>
      <c r="D29" s="136"/>
      <c r="E29" s="136"/>
      <c r="F29" s="136"/>
      <c r="G29" s="137"/>
      <c r="H29" s="14"/>
    </row>
    <row r="30" spans="1:8" ht="19.5" customHeight="1" x14ac:dyDescent="0.3">
      <c r="A30" s="11" t="s">
        <v>19</v>
      </c>
      <c r="B30" s="15">
        <f>B28-B29</f>
        <v>98.66</v>
      </c>
      <c r="C30" s="16"/>
      <c r="D30" s="16"/>
      <c r="E30" s="16"/>
      <c r="F30" s="16"/>
      <c r="G30" s="16"/>
      <c r="H30" s="14"/>
    </row>
    <row r="31" spans="1:8" ht="27" customHeight="1" x14ac:dyDescent="0.4">
      <c r="A31" s="11" t="s">
        <v>20</v>
      </c>
      <c r="B31" s="17">
        <v>1</v>
      </c>
      <c r="C31" s="135" t="s">
        <v>21</v>
      </c>
      <c r="D31" s="136"/>
      <c r="E31" s="136"/>
      <c r="F31" s="136"/>
      <c r="G31" s="137"/>
      <c r="H31" s="18"/>
    </row>
    <row r="32" spans="1:8" ht="27" customHeight="1" x14ac:dyDescent="0.4">
      <c r="A32" s="11" t="s">
        <v>22</v>
      </c>
      <c r="B32" s="17">
        <v>1</v>
      </c>
      <c r="C32" s="135" t="s">
        <v>23</v>
      </c>
      <c r="D32" s="136"/>
      <c r="E32" s="136"/>
      <c r="F32" s="136"/>
      <c r="G32" s="137"/>
      <c r="H32" s="18"/>
    </row>
    <row r="33" spans="1:8" ht="18.75" customHeight="1" x14ac:dyDescent="0.3">
      <c r="A33" s="11"/>
      <c r="B33" s="19"/>
      <c r="C33" s="20"/>
      <c r="D33" s="20"/>
      <c r="E33" s="20"/>
      <c r="F33" s="20"/>
      <c r="G33" s="20"/>
      <c r="H33" s="20"/>
    </row>
    <row r="34" spans="1:8" ht="18.75" customHeight="1" x14ac:dyDescent="0.3">
      <c r="A34" s="11" t="s">
        <v>24</v>
      </c>
      <c r="B34" s="21">
        <f>B31/B32</f>
        <v>1</v>
      </c>
      <c r="C34" s="1" t="s">
        <v>25</v>
      </c>
      <c r="D34" s="1"/>
      <c r="E34" s="1"/>
      <c r="F34" s="1"/>
      <c r="G34" s="1"/>
      <c r="H34" s="14"/>
    </row>
    <row r="35" spans="1:8" ht="19.5" customHeight="1" x14ac:dyDescent="0.3">
      <c r="A35" s="11"/>
      <c r="B35" s="22"/>
      <c r="C35" s="14"/>
      <c r="D35" s="14"/>
      <c r="E35" s="14"/>
      <c r="F35" s="14"/>
      <c r="G35" s="1"/>
      <c r="H35" s="14"/>
    </row>
    <row r="36" spans="1:8" ht="27" customHeight="1" x14ac:dyDescent="0.4">
      <c r="A36" s="23" t="s">
        <v>26</v>
      </c>
      <c r="B36" s="24">
        <v>100</v>
      </c>
      <c r="C36" s="1"/>
      <c r="D36" s="138" t="s">
        <v>27</v>
      </c>
      <c r="E36" s="139"/>
      <c r="F36" s="140" t="s">
        <v>28</v>
      </c>
      <c r="G36" s="139"/>
      <c r="H36" s="14"/>
    </row>
    <row r="37" spans="1:8" ht="26.25" customHeight="1" x14ac:dyDescent="0.4">
      <c r="A37" s="25" t="s">
        <v>29</v>
      </c>
      <c r="B37" s="26">
        <v>3</v>
      </c>
      <c r="C37" s="27" t="s">
        <v>30</v>
      </c>
      <c r="D37" s="28" t="s">
        <v>31</v>
      </c>
      <c r="E37" s="29" t="s">
        <v>32</v>
      </c>
      <c r="F37" s="30" t="s">
        <v>31</v>
      </c>
      <c r="G37" s="29" t="s">
        <v>32</v>
      </c>
      <c r="H37" s="14"/>
    </row>
    <row r="38" spans="1:8" ht="26.25" customHeight="1" x14ac:dyDescent="0.4">
      <c r="A38" s="25" t="s">
        <v>33</v>
      </c>
      <c r="B38" s="26">
        <v>50</v>
      </c>
      <c r="C38" s="31">
        <v>1</v>
      </c>
      <c r="D38" s="32">
        <v>29312479</v>
      </c>
      <c r="E38" s="33">
        <f>IF(ISBLANK(D38),"-",$D$48/$D$45*D38)</f>
        <v>43937593.987171374</v>
      </c>
      <c r="F38" s="34">
        <v>42678307</v>
      </c>
      <c r="G38" s="33">
        <f>IF(ISBLANK(F38),"-",$D$48/$F$45*F38)</f>
        <v>44312603.681381322</v>
      </c>
      <c r="H38" s="14"/>
    </row>
    <row r="39" spans="1:8" ht="26.25" customHeight="1" x14ac:dyDescent="0.4">
      <c r="A39" s="25" t="s">
        <v>34</v>
      </c>
      <c r="B39" s="26">
        <v>1</v>
      </c>
      <c r="C39" s="35">
        <v>2</v>
      </c>
      <c r="D39" s="36">
        <v>29170467</v>
      </c>
      <c r="E39" s="37">
        <f>IF(ISBLANK(D39),"-",$D$48/$D$45*D39)</f>
        <v>43724726.778044976</v>
      </c>
      <c r="F39" s="38">
        <v>42423337</v>
      </c>
      <c r="G39" s="37">
        <f>IF(ISBLANK(F39),"-",$D$48/$F$45*F39)</f>
        <v>44047870.017962061</v>
      </c>
      <c r="H39" s="14"/>
    </row>
    <row r="40" spans="1:8" ht="26.25" customHeight="1" x14ac:dyDescent="0.4">
      <c r="A40" s="25" t="s">
        <v>35</v>
      </c>
      <c r="B40" s="26">
        <v>1</v>
      </c>
      <c r="C40" s="35">
        <v>3</v>
      </c>
      <c r="D40" s="36">
        <v>29083518</v>
      </c>
      <c r="E40" s="37">
        <f>IF(ISBLANK(D40),"-",$D$48/$D$45*D40)</f>
        <v>43594395.602043435</v>
      </c>
      <c r="F40" s="38">
        <v>42512076</v>
      </c>
      <c r="G40" s="37">
        <f>IF(ISBLANK(F40),"-",$D$48/$F$45*F40)</f>
        <v>44140007.134321488</v>
      </c>
      <c r="H40" s="1"/>
    </row>
    <row r="41" spans="1:8" ht="26.25" customHeight="1" x14ac:dyDescent="0.4">
      <c r="A41" s="25" t="s">
        <v>36</v>
      </c>
      <c r="B41" s="26">
        <v>1</v>
      </c>
      <c r="C41" s="39">
        <v>4</v>
      </c>
      <c r="D41" s="40"/>
      <c r="E41" s="41" t="str">
        <f>IF(ISBLANK(D41),"-",$D$48/$D$45*D41)</f>
        <v>-</v>
      </c>
      <c r="F41" s="42"/>
      <c r="G41" s="41" t="str">
        <f>IF(ISBLANK(F41),"-",$D$48/$F$45*F41)</f>
        <v>-</v>
      </c>
      <c r="H41" s="1"/>
    </row>
    <row r="42" spans="1:8" ht="27" customHeight="1" x14ac:dyDescent="0.4">
      <c r="A42" s="25" t="s">
        <v>37</v>
      </c>
      <c r="B42" s="26">
        <v>1</v>
      </c>
      <c r="C42" s="43" t="s">
        <v>38</v>
      </c>
      <c r="D42" s="44">
        <f>AVERAGE(D38:D41)</f>
        <v>29188821.333333332</v>
      </c>
      <c r="E42" s="45">
        <f>AVERAGE(E38:E41)</f>
        <v>43752238.789086595</v>
      </c>
      <c r="F42" s="46">
        <f>AVERAGE(F38:F41)</f>
        <v>42537906.666666664</v>
      </c>
      <c r="G42" s="45">
        <f>AVERAGE(G38:G41)</f>
        <v>44166826.944554955</v>
      </c>
      <c r="H42" s="1"/>
    </row>
    <row r="43" spans="1:8" ht="26.25" customHeight="1" x14ac:dyDescent="0.4">
      <c r="A43" s="25" t="s">
        <v>39</v>
      </c>
      <c r="B43" s="38">
        <v>1</v>
      </c>
      <c r="C43" s="47" t="s">
        <v>40</v>
      </c>
      <c r="D43" s="48">
        <v>11.27</v>
      </c>
      <c r="E43" s="49"/>
      <c r="F43" s="48">
        <v>16.27</v>
      </c>
      <c r="G43" s="1"/>
      <c r="H43" s="1"/>
    </row>
    <row r="44" spans="1:8" ht="26.25" customHeight="1" x14ac:dyDescent="0.4">
      <c r="A44" s="25" t="s">
        <v>41</v>
      </c>
      <c r="B44" s="38">
        <v>1</v>
      </c>
      <c r="C44" s="50" t="s">
        <v>42</v>
      </c>
      <c r="D44" s="51">
        <f>D43*$B$34</f>
        <v>11.27</v>
      </c>
      <c r="E44" s="52"/>
      <c r="F44" s="51">
        <f>F43*$B$34</f>
        <v>16.27</v>
      </c>
      <c r="G44" s="1"/>
      <c r="H44" s="1"/>
    </row>
    <row r="45" spans="1:8" ht="19.5" customHeight="1" x14ac:dyDescent="0.3">
      <c r="A45" s="25" t="s">
        <v>43</v>
      </c>
      <c r="B45" s="52">
        <f>(B44/B43)*(B42/B41)*(B40/B39)*(B38/B37)*B36</f>
        <v>1666.6666666666667</v>
      </c>
      <c r="C45" s="50" t="s">
        <v>44</v>
      </c>
      <c r="D45" s="53">
        <f>D44*$B$30/100</f>
        <v>11.118981999999999</v>
      </c>
      <c r="E45" s="54"/>
      <c r="F45" s="53">
        <f>F44*$B$30/100</f>
        <v>16.051981999999999</v>
      </c>
      <c r="G45" s="1"/>
      <c r="H45" s="1"/>
    </row>
    <row r="46" spans="1:8" ht="19.5" customHeight="1" x14ac:dyDescent="0.3">
      <c r="A46" s="112" t="s">
        <v>45</v>
      </c>
      <c r="B46" s="128"/>
      <c r="C46" s="50" t="s">
        <v>46</v>
      </c>
      <c r="D46" s="51">
        <f>D45/$B$45</f>
        <v>6.671389199999999E-3</v>
      </c>
      <c r="E46" s="54"/>
      <c r="F46" s="55">
        <f>F45/$B$45</f>
        <v>9.6311891999999993E-3</v>
      </c>
      <c r="G46" s="1"/>
      <c r="H46" s="1"/>
    </row>
    <row r="47" spans="1:8" ht="27" customHeight="1" x14ac:dyDescent="0.4">
      <c r="A47" s="114"/>
      <c r="B47" s="129"/>
      <c r="C47" s="50" t="s">
        <v>47</v>
      </c>
      <c r="D47" s="56">
        <v>0.01</v>
      </c>
      <c r="E47" s="1"/>
      <c r="F47" s="57"/>
      <c r="G47" s="1"/>
      <c r="H47" s="1"/>
    </row>
    <row r="48" spans="1:8" ht="18.75" customHeight="1" x14ac:dyDescent="0.3">
      <c r="A48" s="1"/>
      <c r="B48" s="1"/>
      <c r="C48" s="50" t="s">
        <v>48</v>
      </c>
      <c r="D48" s="53">
        <f>D47*$B$45</f>
        <v>16.666666666666668</v>
      </c>
      <c r="E48" s="1"/>
      <c r="F48" s="57"/>
      <c r="G48" s="1"/>
      <c r="H48" s="1"/>
    </row>
    <row r="49" spans="1:8" ht="19.5" customHeight="1" x14ac:dyDescent="0.3">
      <c r="A49" s="1"/>
      <c r="B49" s="1"/>
      <c r="C49" s="58" t="s">
        <v>49</v>
      </c>
      <c r="D49" s="59">
        <f>D48/B34</f>
        <v>16.666666666666668</v>
      </c>
      <c r="E49" s="1"/>
      <c r="F49" s="60"/>
      <c r="G49" s="1"/>
      <c r="H49" s="1"/>
    </row>
    <row r="50" spans="1:8" ht="18.75" customHeight="1" x14ac:dyDescent="0.3">
      <c r="A50" s="1"/>
      <c r="B50" s="1"/>
      <c r="C50" s="61" t="s">
        <v>50</v>
      </c>
      <c r="D50" s="62">
        <f>AVERAGE(E38:E41,G38:G41)</f>
        <v>43959532.866820775</v>
      </c>
      <c r="E50" s="1"/>
      <c r="F50" s="60"/>
      <c r="G50" s="1"/>
      <c r="H50" s="1"/>
    </row>
    <row r="51" spans="1:8" ht="18.75" customHeight="1" x14ac:dyDescent="0.3">
      <c r="A51" s="1"/>
      <c r="B51" s="1"/>
      <c r="C51" s="50" t="s">
        <v>51</v>
      </c>
      <c r="D51" s="63">
        <f>STDEV(E38:E41,G38:G41)/D50</f>
        <v>6.0526772787764353E-3</v>
      </c>
      <c r="E51" s="1"/>
      <c r="F51" s="60"/>
      <c r="G51" s="1"/>
      <c r="H51" s="1"/>
    </row>
    <row r="52" spans="1:8" ht="19.5" customHeight="1" x14ac:dyDescent="0.3">
      <c r="A52" s="1"/>
      <c r="B52" s="1"/>
      <c r="C52" s="58" t="s">
        <v>52</v>
      </c>
      <c r="D52" s="64">
        <f>COUNT(E38:E41,G38:G41)</f>
        <v>6</v>
      </c>
      <c r="E52" s="1"/>
      <c r="F52" s="1"/>
      <c r="G52" s="1"/>
      <c r="H52" s="1"/>
    </row>
    <row r="53" spans="1:8" ht="18.75" customHeight="1" x14ac:dyDescent="0.3">
      <c r="A53" s="1"/>
      <c r="B53" s="1"/>
      <c r="C53" s="1"/>
      <c r="D53" s="1"/>
      <c r="E53" s="1"/>
      <c r="F53" s="1"/>
      <c r="G53" s="1"/>
      <c r="H53" s="1"/>
    </row>
    <row r="54" spans="1:8" ht="18.75" customHeight="1" x14ac:dyDescent="0.3">
      <c r="A54" s="2" t="s">
        <v>13</v>
      </c>
      <c r="B54" s="65" t="s">
        <v>53</v>
      </c>
      <c r="C54" s="1"/>
      <c r="D54" s="1"/>
      <c r="E54" s="1"/>
      <c r="F54" s="1"/>
      <c r="G54" s="1"/>
      <c r="H54" s="1"/>
    </row>
    <row r="55" spans="1:8" ht="18.75" customHeight="1" x14ac:dyDescent="0.3">
      <c r="A55" s="1" t="s">
        <v>54</v>
      </c>
      <c r="B55" s="66" t="str">
        <f>B21</f>
        <v>paracetamol BP 1% w/v</v>
      </c>
      <c r="C55" s="1"/>
      <c r="D55" s="1"/>
      <c r="E55" s="1"/>
      <c r="F55" s="1"/>
      <c r="G55" s="1"/>
      <c r="H55" s="1"/>
    </row>
    <row r="56" spans="1:8" ht="26.25" customHeight="1" x14ac:dyDescent="0.4">
      <c r="A56" s="11" t="s">
        <v>55</v>
      </c>
      <c r="B56" s="67">
        <v>1</v>
      </c>
      <c r="C56" s="68" t="s">
        <v>56</v>
      </c>
      <c r="D56" s="69">
        <v>10</v>
      </c>
      <c r="E56" s="1" t="str">
        <f>B20</f>
        <v>paracetamol BP</v>
      </c>
      <c r="F56" s="1"/>
      <c r="G56" s="1"/>
      <c r="H56" s="68"/>
    </row>
    <row r="57" spans="1:8" ht="19.5" customHeight="1" x14ac:dyDescent="0.3">
      <c r="A57" s="1"/>
      <c r="B57" s="1"/>
      <c r="C57" s="1"/>
      <c r="D57" s="1"/>
      <c r="E57" s="1"/>
      <c r="F57" s="1"/>
      <c r="G57" s="1"/>
      <c r="H57" s="68"/>
    </row>
    <row r="58" spans="1:8" ht="27" customHeight="1" x14ac:dyDescent="0.4">
      <c r="A58" s="23" t="s">
        <v>57</v>
      </c>
      <c r="B58" s="24">
        <v>100</v>
      </c>
      <c r="C58" s="1"/>
      <c r="D58" s="70" t="s">
        <v>58</v>
      </c>
      <c r="E58" s="71" t="s">
        <v>30</v>
      </c>
      <c r="F58" s="71" t="s">
        <v>31</v>
      </c>
      <c r="G58" s="71" t="s">
        <v>59</v>
      </c>
      <c r="H58" s="27" t="s">
        <v>60</v>
      </c>
    </row>
    <row r="59" spans="1:8" ht="26.25" customHeight="1" x14ac:dyDescent="0.4">
      <c r="A59" s="25" t="s">
        <v>61</v>
      </c>
      <c r="B59" s="26">
        <v>3</v>
      </c>
      <c r="C59" s="118" t="s">
        <v>62</v>
      </c>
      <c r="D59" s="121">
        <v>3</v>
      </c>
      <c r="E59" s="72">
        <v>1</v>
      </c>
      <c r="F59" s="73">
        <v>40618559</v>
      </c>
      <c r="G59" s="74">
        <f t="shared" ref="G59:G70" si="0">IF(ISBLANK(F59),"-",(F59/$D$50*$D$47*$B$67)*($B$56/$D$59))</f>
        <v>10.26665418828556</v>
      </c>
      <c r="H59" s="75">
        <f t="shared" ref="H59:H70" si="1">IF(ISBLANK(F59),"-",G59/$D$56)</f>
        <v>1.026665418828556</v>
      </c>
    </row>
    <row r="60" spans="1:8" ht="26.25" customHeight="1" x14ac:dyDescent="0.4">
      <c r="A60" s="25" t="s">
        <v>63</v>
      </c>
      <c r="B60" s="26">
        <v>100</v>
      </c>
      <c r="C60" s="119"/>
      <c r="D60" s="122"/>
      <c r="E60" s="76">
        <v>2</v>
      </c>
      <c r="F60" s="36">
        <v>40643030</v>
      </c>
      <c r="G60" s="77">
        <f t="shared" si="0"/>
        <v>10.272839422346706</v>
      </c>
      <c r="H60" s="78">
        <f t="shared" si="1"/>
        <v>1.0272839422346707</v>
      </c>
    </row>
    <row r="61" spans="1:8" ht="26.25" customHeight="1" x14ac:dyDescent="0.4">
      <c r="A61" s="25" t="s">
        <v>64</v>
      </c>
      <c r="B61" s="26">
        <v>1</v>
      </c>
      <c r="C61" s="119"/>
      <c r="D61" s="122"/>
      <c r="E61" s="76">
        <v>3</v>
      </c>
      <c r="F61" s="36">
        <v>40574475</v>
      </c>
      <c r="G61" s="77">
        <f t="shared" si="0"/>
        <v>10.255511617146185</v>
      </c>
      <c r="H61" s="78">
        <f t="shared" si="1"/>
        <v>1.0255511617146185</v>
      </c>
    </row>
    <row r="62" spans="1:8" ht="27" customHeight="1" x14ac:dyDescent="0.4">
      <c r="A62" s="25" t="s">
        <v>65</v>
      </c>
      <c r="B62" s="26">
        <v>1</v>
      </c>
      <c r="C62" s="120"/>
      <c r="D62" s="123"/>
      <c r="E62" s="79">
        <v>4</v>
      </c>
      <c r="F62" s="80"/>
      <c r="G62" s="77" t="str">
        <f t="shared" si="0"/>
        <v>-</v>
      </c>
      <c r="H62" s="78" t="str">
        <f t="shared" si="1"/>
        <v>-</v>
      </c>
    </row>
    <row r="63" spans="1:8" ht="26.25" customHeight="1" x14ac:dyDescent="0.4">
      <c r="A63" s="25" t="s">
        <v>66</v>
      </c>
      <c r="B63" s="26">
        <v>1</v>
      </c>
      <c r="C63" s="118" t="s">
        <v>67</v>
      </c>
      <c r="D63" s="124">
        <v>3</v>
      </c>
      <c r="E63" s="72">
        <v>1</v>
      </c>
      <c r="F63" s="73">
        <v>40596894</v>
      </c>
      <c r="G63" s="74">
        <f t="shared" si="0"/>
        <v>10.261178192374695</v>
      </c>
      <c r="H63" s="75">
        <f t="shared" si="1"/>
        <v>1.0261178192374696</v>
      </c>
    </row>
    <row r="64" spans="1:8" ht="26.25" customHeight="1" x14ac:dyDescent="0.4">
      <c r="A64" s="25" t="s">
        <v>68</v>
      </c>
      <c r="B64" s="26">
        <v>1</v>
      </c>
      <c r="C64" s="119"/>
      <c r="D64" s="125"/>
      <c r="E64" s="76">
        <v>2</v>
      </c>
      <c r="F64" s="36">
        <v>40250671</v>
      </c>
      <c r="G64" s="77">
        <f t="shared" si="0"/>
        <v>10.173667657768314</v>
      </c>
      <c r="H64" s="78">
        <f t="shared" si="1"/>
        <v>1.0173667657768315</v>
      </c>
    </row>
    <row r="65" spans="1:8" ht="26.25" customHeight="1" x14ac:dyDescent="0.4">
      <c r="A65" s="25" t="s">
        <v>69</v>
      </c>
      <c r="B65" s="26">
        <v>1</v>
      </c>
      <c r="C65" s="119"/>
      <c r="D65" s="125"/>
      <c r="E65" s="76">
        <v>3</v>
      </c>
      <c r="F65" s="36">
        <v>40212923</v>
      </c>
      <c r="G65" s="77">
        <f t="shared" si="0"/>
        <v>10.16412655951568</v>
      </c>
      <c r="H65" s="78">
        <f t="shared" si="1"/>
        <v>1.016412655951568</v>
      </c>
    </row>
    <row r="66" spans="1:8" ht="27" customHeight="1" x14ac:dyDescent="0.4">
      <c r="A66" s="25" t="s">
        <v>70</v>
      </c>
      <c r="B66" s="26">
        <v>1</v>
      </c>
      <c r="C66" s="120"/>
      <c r="D66" s="126"/>
      <c r="E66" s="79">
        <v>4</v>
      </c>
      <c r="F66" s="80"/>
      <c r="G66" s="81" t="str">
        <f t="shared" si="0"/>
        <v>-</v>
      </c>
      <c r="H66" s="82" t="str">
        <f t="shared" si="1"/>
        <v>-</v>
      </c>
    </row>
    <row r="67" spans="1:8" ht="26.25" customHeight="1" x14ac:dyDescent="0.4">
      <c r="A67" s="25" t="s">
        <v>71</v>
      </c>
      <c r="B67" s="35">
        <f>(B66/B65)*(B64/B63)*(B62/B61)*(B60/B59)*B58</f>
        <v>3333.3333333333335</v>
      </c>
      <c r="C67" s="118" t="s">
        <v>72</v>
      </c>
      <c r="D67" s="121">
        <v>3</v>
      </c>
      <c r="E67" s="72">
        <v>1</v>
      </c>
      <c r="F67" s="73">
        <v>40781034</v>
      </c>
      <c r="G67" s="77">
        <f t="shared" si="0"/>
        <v>10.307720998145596</v>
      </c>
      <c r="H67" s="78">
        <f t="shared" si="1"/>
        <v>1.0307720998145595</v>
      </c>
    </row>
    <row r="68" spans="1:8" ht="27" customHeight="1" x14ac:dyDescent="0.4">
      <c r="A68" s="83" t="s">
        <v>73</v>
      </c>
      <c r="B68" s="84">
        <f>(D47*B67)/D56*B56</f>
        <v>3.3333333333333335</v>
      </c>
      <c r="C68" s="119"/>
      <c r="D68" s="122"/>
      <c r="E68" s="76">
        <v>2</v>
      </c>
      <c r="F68" s="36">
        <v>40499997</v>
      </c>
      <c r="G68" s="77">
        <f t="shared" si="0"/>
        <v>10.236686727995512</v>
      </c>
      <c r="H68" s="78">
        <f t="shared" si="1"/>
        <v>1.0236686727995512</v>
      </c>
    </row>
    <row r="69" spans="1:8" ht="26.25" customHeight="1" x14ac:dyDescent="0.4">
      <c r="A69" s="112" t="s">
        <v>45</v>
      </c>
      <c r="B69" s="113"/>
      <c r="C69" s="119"/>
      <c r="D69" s="122"/>
      <c r="E69" s="76">
        <v>3</v>
      </c>
      <c r="F69" s="36">
        <v>40800188</v>
      </c>
      <c r="G69" s="77">
        <f t="shared" si="0"/>
        <v>10.312562319432313</v>
      </c>
      <c r="H69" s="78">
        <f t="shared" si="1"/>
        <v>1.0312562319432312</v>
      </c>
    </row>
    <row r="70" spans="1:8" ht="27" customHeight="1" x14ac:dyDescent="0.4">
      <c r="A70" s="114"/>
      <c r="B70" s="115"/>
      <c r="C70" s="127"/>
      <c r="D70" s="123"/>
      <c r="E70" s="79">
        <v>4</v>
      </c>
      <c r="F70" s="80"/>
      <c r="G70" s="81" t="str">
        <f t="shared" si="0"/>
        <v>-</v>
      </c>
      <c r="H70" s="82" t="str">
        <f t="shared" si="1"/>
        <v>-</v>
      </c>
    </row>
    <row r="71" spans="1:8" ht="26.25" customHeight="1" x14ac:dyDescent="0.4">
      <c r="A71" s="85"/>
      <c r="B71" s="85"/>
      <c r="C71" s="85"/>
      <c r="D71" s="85"/>
      <c r="E71" s="85"/>
      <c r="F71" s="86"/>
      <c r="G71" s="87" t="s">
        <v>38</v>
      </c>
      <c r="H71" s="88">
        <f>AVERAGE(H59:H70)</f>
        <v>1.0250105298112286</v>
      </c>
    </row>
    <row r="72" spans="1:8" ht="26.25" customHeight="1" x14ac:dyDescent="0.4">
      <c r="A72" s="1"/>
      <c r="B72" s="1"/>
      <c r="C72" s="85"/>
      <c r="D72" s="85"/>
      <c r="E72" s="85"/>
      <c r="F72" s="86"/>
      <c r="G72" s="89" t="s">
        <v>51</v>
      </c>
      <c r="H72" s="90">
        <f>STDEV(H59:H70)/H71</f>
        <v>5.0667951126374426E-3</v>
      </c>
    </row>
    <row r="73" spans="1:8" ht="27" customHeight="1" x14ac:dyDescent="0.4">
      <c r="A73" s="85"/>
      <c r="B73" s="85"/>
      <c r="C73" s="86"/>
      <c r="D73" s="86"/>
      <c r="E73" s="91"/>
      <c r="F73" s="86"/>
      <c r="G73" s="92" t="s">
        <v>52</v>
      </c>
      <c r="H73" s="93">
        <f>COUNT(H59:H70)</f>
        <v>9</v>
      </c>
    </row>
    <row r="74" spans="1:8" ht="18.75" customHeight="1" x14ac:dyDescent="0.3">
      <c r="A74" s="85"/>
      <c r="B74" s="85"/>
      <c r="C74" s="86"/>
      <c r="D74" s="86"/>
      <c r="E74" s="86"/>
      <c r="F74" s="91"/>
      <c r="G74" s="86"/>
      <c r="H74" s="86"/>
    </row>
    <row r="75" spans="1:8" ht="26.25" customHeight="1" x14ac:dyDescent="0.4">
      <c r="A75" s="94" t="s">
        <v>74</v>
      </c>
      <c r="B75" s="95" t="s">
        <v>75</v>
      </c>
      <c r="C75" s="116" t="str">
        <f>B20</f>
        <v>paracetamol BP</v>
      </c>
      <c r="D75" s="116"/>
      <c r="E75" s="96" t="s">
        <v>76</v>
      </c>
      <c r="F75" s="96"/>
      <c r="G75" s="97">
        <f>H71</f>
        <v>1.0250105298112286</v>
      </c>
      <c r="H75" s="86"/>
    </row>
    <row r="76" spans="1:8" ht="19.5" customHeight="1" x14ac:dyDescent="0.3">
      <c r="A76" s="98"/>
      <c r="B76" s="99"/>
      <c r="C76" s="99"/>
      <c r="D76" s="99"/>
      <c r="E76" s="99"/>
      <c r="F76" s="99"/>
      <c r="G76" s="99"/>
      <c r="H76" s="99"/>
    </row>
    <row r="77" spans="1:8" ht="18.75" customHeight="1" x14ac:dyDescent="0.3">
      <c r="A77" s="1"/>
      <c r="B77" s="117" t="s">
        <v>77</v>
      </c>
      <c r="C77" s="117"/>
      <c r="D77" s="68"/>
      <c r="E77" s="100" t="s">
        <v>78</v>
      </c>
      <c r="F77" s="101"/>
      <c r="G77" s="117" t="s">
        <v>79</v>
      </c>
      <c r="H77" s="117"/>
    </row>
    <row r="78" spans="1:8" ht="18.75" customHeight="1" x14ac:dyDescent="0.3">
      <c r="A78" s="102" t="s">
        <v>80</v>
      </c>
      <c r="B78" s="103" t="s">
        <v>99</v>
      </c>
      <c r="C78" s="103"/>
      <c r="D78" s="104"/>
      <c r="E78" s="105"/>
      <c r="F78" s="1"/>
      <c r="G78" s="106"/>
      <c r="H78" s="106"/>
    </row>
    <row r="79" spans="1:8" ht="18.75" customHeight="1" x14ac:dyDescent="0.3">
      <c r="A79" s="102" t="s">
        <v>81</v>
      </c>
      <c r="B79" s="107"/>
      <c r="C79" s="107"/>
      <c r="D79" s="108"/>
      <c r="E79" s="109"/>
      <c r="F79" s="101"/>
      <c r="G79" s="110"/>
      <c r="H79" s="110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G47"/>
  <sheetViews>
    <sheetView tabSelected="1" view="pageBreakPreview" topLeftCell="A25" zoomScaleSheetLayoutView="100" workbookViewId="0">
      <selection activeCell="B46" sqref="B46"/>
    </sheetView>
  </sheetViews>
  <sheetFormatPr defaultRowHeight="13.5" x14ac:dyDescent="0.25"/>
  <cols>
    <col min="1" max="1" width="32.85546875" style="144" bestFit="1" customWidth="1"/>
    <col min="2" max="2" width="20.42578125" style="144" customWidth="1"/>
    <col min="3" max="3" width="31.85546875" style="144" customWidth="1"/>
    <col min="4" max="5" width="30.28515625" style="144" bestFit="1" customWidth="1"/>
    <col min="6" max="6" width="23.140625" style="144" customWidth="1"/>
    <col min="7" max="7" width="28.42578125" style="144" customWidth="1"/>
    <col min="8" max="8" width="21.5703125" style="144" customWidth="1"/>
    <col min="9" max="16384" width="9.140625" style="144"/>
  </cols>
  <sheetData>
    <row r="14" spans="1:7" ht="15.75" thickBot="1" x14ac:dyDescent="0.35">
      <c r="A14" s="141"/>
      <c r="B14" s="142"/>
      <c r="C14" s="143"/>
      <c r="D14" s="142"/>
      <c r="F14" s="145"/>
    </row>
    <row r="15" spans="1:7" ht="19.5" thickBot="1" x14ac:dyDescent="0.35">
      <c r="A15" s="146" t="s">
        <v>0</v>
      </c>
      <c r="B15" s="147"/>
      <c r="C15" s="147"/>
      <c r="D15" s="147"/>
      <c r="E15" s="147"/>
      <c r="F15" s="147"/>
      <c r="G15" s="148"/>
    </row>
    <row r="16" spans="1:7" ht="20.100000000000001" customHeight="1" x14ac:dyDescent="0.3">
      <c r="A16" s="149" t="s">
        <v>82</v>
      </c>
      <c r="B16" s="149"/>
      <c r="C16" s="149"/>
      <c r="D16" s="149"/>
      <c r="E16" s="149"/>
    </row>
    <row r="17" spans="1:5" ht="20.100000000000001" customHeight="1" x14ac:dyDescent="0.3">
      <c r="A17" s="150" t="s">
        <v>2</v>
      </c>
      <c r="B17" s="151" t="str">
        <f>'[1]Worksheet Template'!B18:E18</f>
        <v>OXYTOCIN INJECTION</v>
      </c>
      <c r="C17" s="152"/>
      <c r="D17" s="152"/>
      <c r="E17" s="152"/>
    </row>
    <row r="18" spans="1:5" ht="20.100000000000001" customHeight="1" x14ac:dyDescent="0.3">
      <c r="A18" s="150" t="s">
        <v>4</v>
      </c>
      <c r="B18" s="151" t="str">
        <f>'[1]Worksheet Template'!B19:E19</f>
        <v>NDQD201404382</v>
      </c>
      <c r="C18" s="152"/>
      <c r="D18" s="152"/>
      <c r="E18" s="152"/>
    </row>
    <row r="19" spans="1:5" ht="20.100000000000001" customHeight="1" x14ac:dyDescent="0.3">
      <c r="A19" s="150" t="s">
        <v>6</v>
      </c>
      <c r="B19" s="151" t="str">
        <f>'[1]Worksheet Template'!B20:E20</f>
        <v>Oxytocin</v>
      </c>
      <c r="C19" s="152"/>
      <c r="D19" s="152"/>
      <c r="E19" s="152"/>
    </row>
    <row r="20" spans="1:5" ht="20.100000000000001" customHeight="1" x14ac:dyDescent="0.3">
      <c r="A20" s="150" t="s">
        <v>8</v>
      </c>
      <c r="B20" s="151" t="str">
        <f>'[1]Worksheet Template'!B21:E21</f>
        <v>Each mL contains 10 I.U. Oxytocin</v>
      </c>
      <c r="C20" s="152"/>
      <c r="D20" s="152"/>
      <c r="E20" s="152"/>
    </row>
    <row r="21" spans="1:5" ht="20.100000000000001" customHeight="1" x14ac:dyDescent="0.3">
      <c r="A21" s="150" t="s">
        <v>10</v>
      </c>
      <c r="B21" s="153">
        <f>'[1]Worksheet Template'!B22:E22</f>
        <v>0</v>
      </c>
      <c r="C21" s="152"/>
      <c r="D21" s="152"/>
      <c r="E21" s="152"/>
    </row>
    <row r="22" spans="1:5" ht="20.100000000000001" customHeight="1" x14ac:dyDescent="0.3">
      <c r="A22" s="150" t="s">
        <v>12</v>
      </c>
      <c r="B22" s="153">
        <f>'[1]Worksheet Template'!B23:E23</f>
        <v>41837</v>
      </c>
      <c r="C22" s="152"/>
      <c r="D22" s="152"/>
      <c r="E22" s="152"/>
    </row>
    <row r="23" spans="1:5" ht="20.100000000000001" customHeight="1" x14ac:dyDescent="0.3">
      <c r="A23" s="150"/>
      <c r="B23" s="152"/>
      <c r="C23" s="152"/>
      <c r="D23" s="152"/>
      <c r="E23" s="152"/>
    </row>
    <row r="24" spans="1:5" ht="18.75" x14ac:dyDescent="0.3">
      <c r="A24" s="154" t="s">
        <v>13</v>
      </c>
      <c r="B24" s="155" t="s">
        <v>83</v>
      </c>
      <c r="C24" s="156"/>
      <c r="D24" s="156"/>
      <c r="E24" s="156"/>
    </row>
    <row r="25" spans="1:5" ht="18.75" x14ac:dyDescent="0.3">
      <c r="A25" s="157" t="s">
        <v>14</v>
      </c>
      <c r="B25" s="158" t="str">
        <f>'[1]Worksheet Template'!B26:C26</f>
        <v>Oxytocin</v>
      </c>
      <c r="C25" s="156"/>
      <c r="D25" s="156"/>
      <c r="E25" s="156"/>
    </row>
    <row r="26" spans="1:5" ht="18.75" x14ac:dyDescent="0.3">
      <c r="A26" s="157" t="s">
        <v>16</v>
      </c>
      <c r="B26" s="159">
        <f>'[1]Worksheet Template'!B28</f>
        <v>100</v>
      </c>
      <c r="C26" s="156"/>
      <c r="D26" s="156"/>
      <c r="E26" s="156"/>
    </row>
    <row r="27" spans="1:5" ht="18.75" x14ac:dyDescent="0.3">
      <c r="A27" s="160" t="s">
        <v>84</v>
      </c>
      <c r="B27" s="159">
        <f>'[1]Worksheet Template'!D43</f>
        <v>46</v>
      </c>
      <c r="C27" s="156"/>
      <c r="D27" s="156"/>
      <c r="E27" s="156"/>
    </row>
    <row r="28" spans="1:5" ht="18.75" x14ac:dyDescent="0.3">
      <c r="A28" s="160" t="s">
        <v>85</v>
      </c>
      <c r="B28" s="161">
        <f>B27/'[1]Worksheet Template'!B45</f>
        <v>9.1999999999999993</v>
      </c>
      <c r="C28" s="156"/>
      <c r="D28" s="156"/>
      <c r="E28" s="156"/>
    </row>
    <row r="29" spans="1:5" ht="18.75" x14ac:dyDescent="0.3">
      <c r="A29" s="156"/>
      <c r="B29" s="156"/>
      <c r="C29" s="156"/>
      <c r="D29" s="156"/>
      <c r="E29" s="156"/>
    </row>
    <row r="30" spans="1:5" ht="18.75" x14ac:dyDescent="0.3">
      <c r="A30" s="162" t="s">
        <v>86</v>
      </c>
      <c r="B30" s="163" t="s">
        <v>87</v>
      </c>
      <c r="C30" s="162" t="s">
        <v>88</v>
      </c>
      <c r="D30" s="162" t="s">
        <v>89</v>
      </c>
      <c r="E30" s="164" t="s">
        <v>90</v>
      </c>
    </row>
    <row r="31" spans="1:5" ht="18.75" x14ac:dyDescent="0.3">
      <c r="A31" s="165">
        <v>1</v>
      </c>
      <c r="B31" s="166">
        <v>29745635</v>
      </c>
      <c r="C31" s="166">
        <v>7408.56</v>
      </c>
      <c r="D31" s="167">
        <v>1.07</v>
      </c>
      <c r="E31" s="168">
        <v>2.61</v>
      </c>
    </row>
    <row r="32" spans="1:5" ht="18.75" x14ac:dyDescent="0.3">
      <c r="A32" s="165">
        <v>2</v>
      </c>
      <c r="B32" s="166">
        <v>29627591</v>
      </c>
      <c r="C32" s="166">
        <v>7474.67</v>
      </c>
      <c r="D32" s="167">
        <v>1.05</v>
      </c>
      <c r="E32" s="169">
        <v>2.63</v>
      </c>
    </row>
    <row r="33" spans="1:7" ht="18.75" x14ac:dyDescent="0.3">
      <c r="A33" s="165">
        <v>3</v>
      </c>
      <c r="B33" s="166">
        <v>29621815</v>
      </c>
      <c r="C33" s="166">
        <v>7471.07</v>
      </c>
      <c r="D33" s="167">
        <v>1.1200000000000001</v>
      </c>
      <c r="E33" s="169">
        <v>2.63</v>
      </c>
    </row>
    <row r="34" spans="1:7" ht="18.75" x14ac:dyDescent="0.3">
      <c r="A34" s="165">
        <v>4</v>
      </c>
      <c r="B34" s="166">
        <v>29536261</v>
      </c>
      <c r="C34" s="166">
        <v>7554.34</v>
      </c>
      <c r="D34" s="167">
        <v>1.0900000000000001</v>
      </c>
      <c r="E34" s="169">
        <v>2.64</v>
      </c>
    </row>
    <row r="35" spans="1:7" ht="18.75" x14ac:dyDescent="0.3">
      <c r="A35" s="165">
        <v>5</v>
      </c>
      <c r="B35" s="166">
        <v>29356689</v>
      </c>
      <c r="C35" s="166">
        <v>7549.72</v>
      </c>
      <c r="D35" s="167">
        <v>1.1000000000000001</v>
      </c>
      <c r="E35" s="169">
        <v>2.64</v>
      </c>
    </row>
    <row r="36" spans="1:7" ht="18.75" x14ac:dyDescent="0.3">
      <c r="A36" s="165">
        <v>6</v>
      </c>
      <c r="B36" s="170">
        <v>29262279</v>
      </c>
      <c r="C36" s="170">
        <v>7550.62</v>
      </c>
      <c r="D36" s="171">
        <v>1.1100000000000001</v>
      </c>
      <c r="E36" s="172">
        <v>2.64</v>
      </c>
    </row>
    <row r="37" spans="1:7" ht="18.75" x14ac:dyDescent="0.3">
      <c r="A37" s="173" t="s">
        <v>91</v>
      </c>
      <c r="B37" s="174">
        <f>AVERAGE(B31:B36)</f>
        <v>29525045</v>
      </c>
      <c r="C37" s="175">
        <f>AVERAGE(C31:C36)</f>
        <v>7501.4966666666669</v>
      </c>
      <c r="D37" s="176">
        <f>AVERAGE(D31:D36)</f>
        <v>1.0900000000000001</v>
      </c>
      <c r="E37" s="176">
        <f>AVERAGE(E31:E36)</f>
        <v>2.6316666666666668</v>
      </c>
    </row>
    <row r="38" spans="1:7" ht="18.75" x14ac:dyDescent="0.3">
      <c r="A38" s="177" t="s">
        <v>92</v>
      </c>
      <c r="B38" s="178">
        <f>(STDEV(B31:B36)/B37)</f>
        <v>6.1723587523437422E-3</v>
      </c>
      <c r="C38" s="179"/>
      <c r="D38" s="179"/>
      <c r="E38" s="180"/>
      <c r="F38" s="142"/>
    </row>
    <row r="39" spans="1:7" s="142" customFormat="1" ht="18.75" x14ac:dyDescent="0.3">
      <c r="A39" s="181" t="s">
        <v>52</v>
      </c>
      <c r="B39" s="182">
        <f>COUNT(B31:B36)</f>
        <v>6</v>
      </c>
      <c r="C39" s="183"/>
      <c r="D39" s="184"/>
      <c r="E39" s="185"/>
    </row>
    <row r="40" spans="1:7" s="142" customFormat="1" ht="18.75" x14ac:dyDescent="0.3">
      <c r="A40" s="156"/>
      <c r="B40" s="156"/>
      <c r="C40" s="156"/>
      <c r="D40" s="156"/>
      <c r="E40" s="186"/>
    </row>
    <row r="41" spans="1:7" s="142" customFormat="1" ht="18.75" x14ac:dyDescent="0.3">
      <c r="A41" s="157" t="s">
        <v>93</v>
      </c>
      <c r="B41" s="187" t="s">
        <v>94</v>
      </c>
      <c r="C41" s="188"/>
      <c r="D41" s="188"/>
      <c r="E41" s="189"/>
    </row>
    <row r="42" spans="1:7" ht="18.75" x14ac:dyDescent="0.3">
      <c r="A42" s="157"/>
      <c r="B42" s="187" t="s">
        <v>95</v>
      </c>
      <c r="C42" s="188"/>
      <c r="D42" s="188"/>
      <c r="E42" s="189"/>
      <c r="F42" s="142"/>
    </row>
    <row r="43" spans="1:7" ht="18.75" x14ac:dyDescent="0.3">
      <c r="A43" s="157"/>
      <c r="B43" s="190" t="s">
        <v>96</v>
      </c>
      <c r="C43" s="188"/>
      <c r="D43" s="188"/>
      <c r="E43" s="188"/>
    </row>
    <row r="44" spans="1:7" ht="19.5" thickBot="1" x14ac:dyDescent="0.35">
      <c r="A44" s="191"/>
      <c r="B44" s="192"/>
      <c r="C44" s="193"/>
      <c r="D44" s="193"/>
      <c r="E44" s="192"/>
      <c r="F44" s="192"/>
      <c r="G44" s="192"/>
    </row>
    <row r="45" spans="1:7" ht="18.75" x14ac:dyDescent="0.3">
      <c r="A45" s="194"/>
      <c r="B45" s="195" t="s">
        <v>77</v>
      </c>
      <c r="C45" s="194"/>
      <c r="D45" s="194"/>
      <c r="E45" s="196" t="s">
        <v>78</v>
      </c>
      <c r="F45" s="196"/>
      <c r="G45" s="196" t="s">
        <v>79</v>
      </c>
    </row>
    <row r="46" spans="1:7" ht="34.5" customHeight="1" x14ac:dyDescent="0.3">
      <c r="A46" s="197" t="s">
        <v>80</v>
      </c>
      <c r="B46" s="198"/>
      <c r="C46" s="198"/>
      <c r="D46" s="199"/>
      <c r="E46" s="200"/>
      <c r="F46" s="201"/>
      <c r="G46" s="202"/>
    </row>
    <row r="47" spans="1:7" ht="34.5" customHeight="1" x14ac:dyDescent="0.3">
      <c r="A47" s="197" t="s">
        <v>81</v>
      </c>
      <c r="B47" s="203"/>
      <c r="C47" s="203"/>
      <c r="D47" s="196"/>
      <c r="E47" s="204"/>
      <c r="F47" s="201"/>
      <c r="G47" s="203"/>
    </row>
  </sheetData>
  <sheetProtection password="AD9C" sheet="1" objects="1" scenarios="1" formatCells="0" formatColumns="0" formatRows="0"/>
  <mergeCells count="2">
    <mergeCell ref="A15:G15"/>
    <mergeCell ref="A16:E16"/>
  </mergeCells>
  <printOptions horizontalCentered="1"/>
  <pageMargins left="0.75" right="0.75" top="0.49" bottom="1" header="0.5" footer="0.5"/>
  <pageSetup scale="61" orientation="landscape" r:id="rId1"/>
  <headerFooter alignWithMargins="0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Paracetamol BP</vt:lpstr>
      <vt:lpstr>SST</vt:lpstr>
      <vt:lpstr>SST!Print_Area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Michael</cp:lastModifiedBy>
  <dcterms:created xsi:type="dcterms:W3CDTF">2005-07-05T10:19:27Z</dcterms:created>
  <dcterms:modified xsi:type="dcterms:W3CDTF">2015-04-17T09:46:02Z</dcterms:modified>
  <cp:category/>
</cp:coreProperties>
</file>