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F63" i="1"/>
  <c r="E31"/>
  <c r="B32"/>
  <c r="B26"/>
  <c r="F55" i="2"/>
  <c r="F51"/>
  <c r="F49"/>
  <c r="D47"/>
  <c r="E47" s="1"/>
  <c r="F47" s="1"/>
  <c r="F46"/>
  <c r="E46"/>
  <c r="D46"/>
  <c r="B34"/>
  <c r="B16"/>
  <c r="F67" i="1"/>
  <c r="F61"/>
  <c r="F59"/>
  <c r="E59"/>
  <c r="D59"/>
  <c r="D58"/>
  <c r="E58" s="1"/>
  <c r="F58" s="1"/>
  <c r="F60" s="1"/>
  <c r="B38"/>
  <c r="A38" s="1"/>
  <c r="B39" s="1"/>
  <c r="A39" s="1"/>
  <c r="B40" s="1"/>
  <c r="A40" s="1"/>
  <c r="B41" s="1"/>
  <c r="A41" s="1"/>
  <c r="F64" l="1"/>
  <c r="D67" s="1"/>
  <c r="F48" i="2"/>
  <c r="F52" s="1"/>
  <c r="D55" s="1"/>
</calcChain>
</file>

<file path=xl/sharedStrings.xml><?xml version="1.0" encoding="utf-8"?>
<sst xmlns="http://schemas.openxmlformats.org/spreadsheetml/2006/main" count="137" uniqueCount="84">
  <si>
    <t>MICOBIOLOGY NO.</t>
  </si>
  <si>
    <t>BIOL/002/2015</t>
  </si>
  <si>
    <t>DATE RECEIVED</t>
  </si>
  <si>
    <t>2015-02-20 14:22:17</t>
  </si>
  <si>
    <t>Analysis Report</t>
  </si>
  <si>
    <t>Sample Name:</t>
  </si>
  <si>
    <t>AZITHROMYCIN FOR INJECTION BP</t>
  </si>
  <si>
    <t>Lab Ref No:</t>
  </si>
  <si>
    <t>NDQD201501023</t>
  </si>
  <si>
    <t>Active Ingredient:</t>
  </si>
  <si>
    <t>Azithromycin</t>
  </si>
  <si>
    <t>Label Claim:</t>
  </si>
  <si>
    <t>Each  ml contains mg of Apyrogenic</t>
  </si>
  <si>
    <t>Date Test Set:</t>
  </si>
  <si>
    <t>07/09/2015</t>
  </si>
  <si>
    <t>Date of Results:</t>
  </si>
  <si>
    <t>08/09/2015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</si>
  <si>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</si>
  <si>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</si>
  <si>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</si>
  <si>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</si>
  <si>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</si>
  <si>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</si>
  <si>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</si>
  <si>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</si>
  <si>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</si>
  <si>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</si>
  <si>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</si>
  <si>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</si>
  <si>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</si>
  <si>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</si>
  <si>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</si>
  <si>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</si>
  <si>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</si>
  <si>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</si>
  <si>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</si>
  <si>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</si>
  <si>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</si>
  <si>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</si>
  <si>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</si>
  <si>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</si>
  <si>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</si>
  <si>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</si>
  <si>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</si>
  <si>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</si>
  <si>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</si>
  <si>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</si>
  <si>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</si>
  <si>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</si>
  <si>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</si>
  <si>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</si>
  <si>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</si>
  <si>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</si>
  <si>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</si>
  <si>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</si>
  <si>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</si>
  <si>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</si>
  <si>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</si>
  <si>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</si>
  <si>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</si>
  <si>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</si>
  <si>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</si>
  <si>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</si>
  <si>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</si>
  <si>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</si>
  <si>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</si>
  <si>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</si>
  <si>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</si>
  <si>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</si>
  <si>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</si>
  <si>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</si>
  <si>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</si>
  <si>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</si>
  <si>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</si>
  <si>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EU/vial</t>
  </si>
  <si>
    <t>mg/vial</t>
  </si>
  <si>
    <t>8000 EU / vial</t>
  </si>
  <si>
    <t>8.0mL</t>
  </si>
  <si>
    <t>Diluent Vol1 (µL)</t>
  </si>
  <si>
    <t>Diluent Vol2 (µL)</t>
  </si>
  <si>
    <t>ERIC NGAMAU</t>
  </si>
  <si>
    <t>A5</t>
  </si>
  <si>
    <t>A6</t>
  </si>
  <si>
    <t>Azithromycin Endotoxin Assay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</si>
</sst>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zoomScale="80" zoomScaleNormal="85" workbookViewId="0">
      <selection activeCell="B14" sqref="B1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88" t="s">
        <v>83</v>
      </c>
      <c r="F13" s="3"/>
    </row>
    <row r="14" spans="1:6" ht="15.95" customHeight="1">
      <c r="A14" s="4" t="s">
        <v>5</v>
      </c>
      <c r="B14" s="2" t="s">
        <v>6</v>
      </c>
      <c r="F14" s="3"/>
    </row>
    <row r="15" spans="1:6" ht="15.95" customHeight="1">
      <c r="A15" s="4" t="s">
        <v>7</v>
      </c>
      <c r="B15" s="1" t="s">
        <v>8</v>
      </c>
    </row>
    <row r="16" spans="1:6" ht="15.95" customHeight="1">
      <c r="A16" s="4" t="s">
        <v>9</v>
      </c>
      <c r="B16" s="5" t="s">
        <v>10</v>
      </c>
    </row>
    <row r="17" spans="1:7" ht="15.95" customHeight="1">
      <c r="A17" s="4" t="s">
        <v>11</v>
      </c>
      <c r="B17" s="1" t="s">
        <v>12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350</v>
      </c>
      <c r="C23" s="74" t="s">
        <v>74</v>
      </c>
      <c r="D23" s="14"/>
      <c r="E23" s="15"/>
    </row>
    <row r="24" spans="1:7" s="9" customFormat="1" ht="16.5" customHeight="1">
      <c r="A24" s="16" t="s">
        <v>23</v>
      </c>
      <c r="B24" s="17">
        <v>5</v>
      </c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500</v>
      </c>
      <c r="C25" s="18" t="s">
        <v>75</v>
      </c>
      <c r="D25" s="14"/>
      <c r="E25" s="15"/>
    </row>
    <row r="26" spans="1:7" s="9" customFormat="1" ht="18.75" customHeight="1">
      <c r="A26" s="19" t="s">
        <v>26</v>
      </c>
      <c r="B26" s="20">
        <f>B23/B24/B22</f>
        <v>14000</v>
      </c>
      <c r="C26" s="18"/>
      <c r="D26" s="14"/>
      <c r="E26" s="15"/>
    </row>
    <row r="27" spans="1:7" s="9" customFormat="1" ht="19.5" customHeight="1">
      <c r="A27" s="14" t="s">
        <v>27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0" t="s">
        <v>28</v>
      </c>
      <c r="B29" s="121"/>
      <c r="C29" s="122" t="s">
        <v>29</v>
      </c>
      <c r="D29" s="122"/>
      <c r="E29" s="122"/>
      <c r="F29" s="123"/>
    </row>
    <row r="30" spans="1:7" ht="20.100000000000001" customHeight="1">
      <c r="A30" s="25" t="s">
        <v>30</v>
      </c>
      <c r="B30" s="99" t="s">
        <v>76</v>
      </c>
      <c r="C30" s="124" t="s">
        <v>31</v>
      </c>
      <c r="D30" s="125"/>
      <c r="E30" s="125" t="s">
        <v>32</v>
      </c>
      <c r="F30" s="126"/>
    </row>
    <row r="31" spans="1:7" ht="20.100000000000001" customHeight="1">
      <c r="A31" s="27" t="s">
        <v>33</v>
      </c>
      <c r="B31" s="114" t="s">
        <v>77</v>
      </c>
      <c r="C31" s="127">
        <v>0.996</v>
      </c>
      <c r="D31" s="128"/>
      <c r="E31" s="115">
        <f>POWER(C31,2)</f>
        <v>0.99201600000000001</v>
      </c>
      <c r="F31" s="116"/>
      <c r="G31" s="9"/>
    </row>
    <row r="32" spans="1:7" ht="20.100000000000001" customHeight="1">
      <c r="A32" s="97" t="s">
        <v>35</v>
      </c>
      <c r="B32" s="100">
        <f>8000/8</f>
        <v>1000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8" t="s">
        <v>36</v>
      </c>
      <c r="B35" s="118"/>
      <c r="C35" s="118"/>
      <c r="D35" s="118"/>
      <c r="E35" s="118"/>
      <c r="F35" s="11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37</v>
      </c>
      <c r="B37" s="87" t="s">
        <v>38</v>
      </c>
      <c r="C37" s="87" t="s">
        <v>39</v>
      </c>
      <c r="D37" s="87" t="s">
        <v>40</v>
      </c>
      <c r="E37" s="87" t="s">
        <v>41</v>
      </c>
      <c r="F37" s="113" t="s">
        <v>42</v>
      </c>
    </row>
    <row r="38" spans="1:9" s="85" customFormat="1">
      <c r="A38" s="105">
        <f>B38*C38/(D38)*E38/F38</f>
        <v>5</v>
      </c>
      <c r="B38" s="107">
        <f>B32</f>
        <v>1000</v>
      </c>
      <c r="C38" s="93">
        <v>100</v>
      </c>
      <c r="D38" s="93">
        <v>2000</v>
      </c>
      <c r="E38" s="102">
        <v>200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19" t="s">
        <v>43</v>
      </c>
      <c r="B43" s="119"/>
      <c r="C43" s="119"/>
      <c r="D43" s="119"/>
      <c r="E43" s="119"/>
      <c r="F43" s="11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39</v>
      </c>
      <c r="B45" s="87" t="s">
        <v>78</v>
      </c>
      <c r="C45" s="87" t="s">
        <v>41</v>
      </c>
      <c r="D45" s="95" t="s">
        <v>79</v>
      </c>
      <c r="E45" s="87" t="s">
        <v>44</v>
      </c>
      <c r="F45" s="95" t="s">
        <v>45</v>
      </c>
    </row>
    <row r="46" spans="1:9" s="85" customFormat="1">
      <c r="A46" s="103">
        <v>50</v>
      </c>
      <c r="B46" s="111">
        <v>4950</v>
      </c>
      <c r="C46" s="103">
        <v>50</v>
      </c>
      <c r="D46" s="111">
        <v>5950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46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47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17</v>
      </c>
      <c r="B51" s="42" t="s">
        <v>48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49</v>
      </c>
      <c r="B53" s="46">
        <v>6.14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50</v>
      </c>
      <c r="B54" s="45">
        <v>-0.128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51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52</v>
      </c>
      <c r="B57" s="52" t="s">
        <v>53</v>
      </c>
      <c r="C57" s="53" t="s">
        <v>54</v>
      </c>
      <c r="D57" s="54" t="s">
        <v>55</v>
      </c>
      <c r="E57" s="53" t="s">
        <v>56</v>
      </c>
      <c r="F57" s="55" t="s">
        <v>57</v>
      </c>
      <c r="G57" s="56"/>
      <c r="H57" s="56"/>
      <c r="I57" s="56"/>
    </row>
    <row r="58" spans="1:9" s="64" customFormat="1" ht="27" customHeight="1">
      <c r="A58" s="58" t="s">
        <v>81</v>
      </c>
      <c r="B58" s="59">
        <v>50</v>
      </c>
      <c r="C58" s="60">
        <v>5725</v>
      </c>
      <c r="D58" s="61">
        <f>LN(C58)</f>
        <v>8.6525978284224401</v>
      </c>
      <c r="E58" s="61">
        <f>(D58-$B$53)/$B$54</f>
        <v>-19.629670534550314</v>
      </c>
      <c r="F58" s="62">
        <f>EXP(E58)</f>
        <v>2.9849867333508034E-9</v>
      </c>
      <c r="G58" s="63"/>
      <c r="H58" s="63"/>
      <c r="I58" s="63"/>
    </row>
    <row r="59" spans="1:9" s="64" customFormat="1" ht="27" customHeight="1">
      <c r="A59" s="65" t="s">
        <v>82</v>
      </c>
      <c r="B59" s="66">
        <v>50</v>
      </c>
      <c r="C59" s="67">
        <v>5208</v>
      </c>
      <c r="D59" s="68">
        <f>LN(C59)</f>
        <v>8.5579511838884059</v>
      </c>
      <c r="E59" s="68">
        <f>(D59-$B$53)/$B$54</f>
        <v>-18.890243624128175</v>
      </c>
      <c r="F59" s="69">
        <f>EXP(E59)</f>
        <v>6.2527552888379317E-9</v>
      </c>
      <c r="G59" s="63"/>
      <c r="H59" s="63"/>
      <c r="I59" s="63"/>
    </row>
    <row r="60" spans="1:9" ht="26.25" customHeight="1">
      <c r="A60" s="8"/>
      <c r="B60" s="45"/>
      <c r="C60" s="8"/>
      <c r="D60" s="117" t="s">
        <v>58</v>
      </c>
      <c r="E60" s="117"/>
      <c r="F60" s="70">
        <f>AVERAGE(F58:F59)</f>
        <v>4.6188710110943673E-9</v>
      </c>
      <c r="G60" s="9"/>
      <c r="H60" s="9"/>
      <c r="I60" s="9"/>
    </row>
    <row r="61" spans="1:9" ht="25.5" customHeight="1">
      <c r="E61" s="71" t="s">
        <v>59</v>
      </c>
      <c r="F61" s="72">
        <f>STDEV(C58:C59)/AVERAGE(C58:C59)</f>
        <v>6.6875369225911474E-2</v>
      </c>
      <c r="G61" s="9"/>
      <c r="H61" s="9"/>
    </row>
    <row r="62" spans="1:9" ht="26.25" customHeight="1">
      <c r="A62" s="8"/>
      <c r="B62" s="45"/>
      <c r="C62" s="8"/>
      <c r="D62" s="117" t="s">
        <v>60</v>
      </c>
      <c r="E62" s="117"/>
      <c r="F62" s="73">
        <v>2</v>
      </c>
      <c r="G62" s="9"/>
      <c r="H62" s="9"/>
      <c r="I62" s="9"/>
    </row>
    <row r="63" spans="1:9" ht="25.5" customHeight="1">
      <c r="C63" s="74"/>
      <c r="E63" s="71" t="s">
        <v>61</v>
      </c>
      <c r="F63" s="24">
        <f>(B46+A46)/A46*(C46+D46)/C46</f>
        <v>12000</v>
      </c>
      <c r="G63" s="9"/>
      <c r="H63" s="9"/>
    </row>
    <row r="64" spans="1:9" ht="25.5" customHeight="1">
      <c r="E64" s="71" t="s">
        <v>62</v>
      </c>
      <c r="F64" s="75">
        <f>F63*F60</f>
        <v>5.5426452133132408E-5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63</v>
      </c>
      <c r="C67" s="76" t="s">
        <v>64</v>
      </c>
      <c r="D67" s="130">
        <f>F64*5</f>
        <v>2.7713226066566204E-4</v>
      </c>
      <c r="E67" s="130"/>
      <c r="F67" s="74" t="str">
        <f>C23</f>
        <v>EU/vial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65</v>
      </c>
      <c r="C72" s="63" t="s">
        <v>66</v>
      </c>
      <c r="D72" s="79"/>
      <c r="F72" s="80" t="s">
        <v>67</v>
      </c>
      <c r="G72" s="9"/>
      <c r="H72" s="9"/>
    </row>
    <row r="73" spans="1:9" ht="24.95" customHeight="1">
      <c r="A73" s="81" t="s">
        <v>80</v>
      </c>
      <c r="C73" s="81" t="s">
        <v>68</v>
      </c>
      <c r="D73" s="21"/>
      <c r="F73" s="21" t="s">
        <v>69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NDQD201501023 / Bacterial Endotoxin / Download 1  /  Analyst - Eric Ngamau /  Date 08-09-2015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5</v>
      </c>
      <c r="B14" s="2" t="s">
        <v>70</v>
      </c>
      <c r="F14" s="3"/>
    </row>
    <row r="15" spans="1:6" ht="15.95" customHeight="1">
      <c r="A15" s="4" t="s">
        <v>7</v>
      </c>
      <c r="B15" s="1" t="s">
        <v>71</v>
      </c>
    </row>
    <row r="16" spans="1:6" ht="15.95" customHeight="1">
      <c r="A16" s="4" t="s">
        <v>9</v>
      </c>
      <c r="B16" s="5" t="str">
        <f>B13</f>
        <v>PACLITAXEL INJECTION</v>
      </c>
    </row>
    <row r="17" spans="1:7" ht="15.95" customHeight="1">
      <c r="A17" s="4" t="s">
        <v>11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28</v>
      </c>
      <c r="B30" s="121"/>
      <c r="C30" s="122" t="s">
        <v>29</v>
      </c>
      <c r="D30" s="122"/>
      <c r="E30" s="122"/>
      <c r="F30" s="123"/>
    </row>
    <row r="31" spans="1:7" ht="20.100000000000001" customHeight="1">
      <c r="A31" s="22"/>
      <c r="B31" s="23"/>
      <c r="C31" s="124" t="s">
        <v>31</v>
      </c>
      <c r="D31" s="125"/>
      <c r="E31" s="125" t="s">
        <v>32</v>
      </c>
      <c r="F31" s="126"/>
    </row>
    <row r="32" spans="1:7" ht="20.100000000000001" customHeight="1">
      <c r="A32" s="25" t="s">
        <v>30</v>
      </c>
      <c r="B32" s="26" t="s">
        <v>73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2015-09-08T07:00:25Z</cp:lastPrinted>
  <dcterms:created xsi:type="dcterms:W3CDTF">2014-04-25T13:22:50Z</dcterms:created>
  <dcterms:modified xsi:type="dcterms:W3CDTF">2015-09-08T07:00:32Z</dcterms:modified>
</cp:coreProperties>
</file>