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0775" windowHeight="11190" activeTab="1"/>
  </bookViews>
  <sheets>
    <sheet name="Worksheet" sheetId="1" r:id="rId1"/>
    <sheet name="Beclometasone Dipropionate" sheetId="2" r:id="rId2"/>
    <sheet name="SST" sheetId="3" r:id="rId3"/>
  </sheets>
  <calcPr calcId="145621"/>
</workbook>
</file>

<file path=xl/calcChain.xml><?xml version="1.0" encoding="utf-8"?>
<calcChain xmlns="http://schemas.openxmlformats.org/spreadsheetml/2006/main">
  <c r="B28" i="3" l="1"/>
  <c r="B39" i="3"/>
  <c r="E37" i="3"/>
  <c r="D37" i="3"/>
  <c r="C37" i="3"/>
  <c r="B37" i="3"/>
  <c r="B38" i="3" s="1"/>
  <c r="B68" i="2" l="1"/>
  <c r="G38" i="2"/>
  <c r="E38" i="2"/>
  <c r="B45" i="2"/>
  <c r="C75" i="2"/>
  <c r="H70" i="2"/>
  <c r="G70" i="2"/>
  <c r="G69" i="2"/>
  <c r="H69" i="2" s="1"/>
  <c r="G68" i="2"/>
  <c r="H68" i="2" s="1"/>
  <c r="G67" i="2"/>
  <c r="H67" i="2" s="1"/>
  <c r="B67" i="2"/>
  <c r="H66" i="2"/>
  <c r="G66" i="2"/>
  <c r="H65" i="2"/>
  <c r="G65" i="2"/>
  <c r="G64" i="2"/>
  <c r="H64" i="2" s="1"/>
  <c r="H63" i="2"/>
  <c r="G63" i="2"/>
  <c r="H62" i="2"/>
  <c r="G62" i="2"/>
  <c r="H61" i="2"/>
  <c r="G61" i="2"/>
  <c r="G60" i="2"/>
  <c r="H60" i="2" s="1"/>
  <c r="H59" i="2"/>
  <c r="G59" i="2"/>
  <c r="E56" i="2"/>
  <c r="B55" i="2"/>
  <c r="D48" i="2"/>
  <c r="D49" i="2" s="1"/>
  <c r="F42" i="2"/>
  <c r="D42" i="2"/>
  <c r="G41" i="2"/>
  <c r="E41" i="2"/>
  <c r="G40" i="2"/>
  <c r="E40" i="2"/>
  <c r="G39" i="2"/>
  <c r="G42" i="2" s="1"/>
  <c r="E39" i="2"/>
  <c r="B34" i="2"/>
  <c r="F44" i="2" s="1"/>
  <c r="F45" i="2" s="1"/>
  <c r="B30" i="2"/>
  <c r="F46" i="2" l="1"/>
  <c r="D50" i="2"/>
  <c r="D51" i="2" s="1"/>
  <c r="D52" i="2"/>
  <c r="H71" i="2"/>
  <c r="H72" i="2" s="1"/>
  <c r="H73" i="2"/>
  <c r="D44" i="2"/>
  <c r="D45" i="2" s="1"/>
  <c r="D46" i="2" s="1"/>
  <c r="E42" i="2"/>
  <c r="G75" i="2" l="1"/>
</calcChain>
</file>

<file path=xl/sharedStrings.xml><?xml version="1.0" encoding="utf-8"?>
<sst xmlns="http://schemas.openxmlformats.org/spreadsheetml/2006/main" count="123" uniqueCount="98">
  <si>
    <t>Please enter the required information in the cells highlighted in green</t>
  </si>
  <si>
    <t>Analysis Report</t>
  </si>
  <si>
    <t>Sample Name:</t>
  </si>
  <si>
    <t>Beclomin 100HFA Inhaler</t>
  </si>
  <si>
    <t>Laboratory Ref No:</t>
  </si>
  <si>
    <t>NDQD201502055</t>
  </si>
  <si>
    <t>Active Ingredient:</t>
  </si>
  <si>
    <t xml:space="preserve">Beclometasone Dipropionate BP </t>
  </si>
  <si>
    <t>Label Claim:</t>
  </si>
  <si>
    <t>Beclometasone Dipropionate BP 100mcg/puff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</si>
  <si>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</si>
  <si>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</si>
  <si>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</si>
  <si>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</si>
  <si>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</si>
  <si>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</si>
  <si>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</si>
  <si>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</si>
  <si>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</si>
  <si>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</si>
  <si>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</si>
  <si>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</si>
  <si>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</si>
  <si>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</si>
  <si>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</si>
  <si>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</si>
  <si>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</si>
  <si>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</si>
  <si>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t>Injection</t>
  </si>
  <si>
    <t>Response:</t>
  </si>
  <si>
    <t>Normalised Response:</t>
  </si>
  <si>
    <t>Average:</t>
  </si>
  <si>
    <t>Amt of RS (mg):</t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</si>
  <si>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</si>
  <si>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</si>
  <si>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</si>
  <si>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</si>
  <si>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</si>
  <si>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</si>
  <si>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</si>
  <si>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</si>
  <si>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</si>
  <si>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</si>
  <si>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</si>
  <si>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</si>
  <si>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</si>
  <si>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</si>
  <si>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</si>
  <si>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</si>
  <si>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</si>
  <si>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</si>
  <si>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</si>
  <si>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</si>
  <si>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</si>
  <si>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</si>
  <si>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</si>
  <si>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</si>
  <si>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</si>
  <si>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</si>
  <si>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</si>
  <si>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</si>
  <si>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</si>
  <si>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</si>
  <si>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</si>
  <si>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Reviewed By:</t>
  </si>
  <si>
    <t>Beclometasone Dipropionate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</si>
  <si>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</si>
  <si>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</si>
  <si>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</si>
  <si>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</si>
  <si>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</si>
  <si>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</si>
  <si>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</si>
  <si>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</si>
  <si>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</si>
  <si>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</si>
  <si>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</si>
  <si>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</si>
  <si>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</si>
  <si>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</si>
  <si>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</si>
  <si>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</si>
  <si>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Beatrice</t>
  </si>
  <si>
    <t>HPLC System Suitability Report</t>
  </si>
  <si>
    <t>Assay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</si>
  <si>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</si>
  <si>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</si>
  <si>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</si>
  <si>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</si>
  <si>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</si>
  <si>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</si>
  <si>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</si>
  <si>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</si>
  <si>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</si>
  <si>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</si>
  <si>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</si>
  <si>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rFont val="Book Antiqua"/>
        <family val="1"/>
      </rPr>
      <t>greater than 2000</t>
    </r>
  </si>
  <si>
    <r>
      <t>The Assymetry of all peaks were below</t>
    </r>
    <r>
      <rPr>
        <b/>
        <sz val="12"/>
        <rFont val="Book Antiqua"/>
        <family val="1"/>
      </rPr>
      <t xml:space="preserve">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</si>
</sst>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yy"/>
    <numFmt numFmtId="165" formatCode="0.0000\ &quot;mg&quot;"/>
    <numFmt numFmtId="166" formatCode="0.000"/>
    <numFmt numFmtId="167" formatCode="0.0\ &quot;mL&quot;"/>
    <numFmt numFmtId="168" formatCode="0.0%"/>
    <numFmt numFmtId="169" formatCode="0.0\ &quot;mg&quot;"/>
    <numFmt numFmtId="170" formatCode="[$-409]d/mmm/yy;@"/>
    <numFmt numFmtId="171" formatCode="0.00000"/>
  </numFmts>
  <fonts count="19" x14ac:knownFonts="1">
    <font>
      <sz val="10"/>
      <color rgb="FF000000"/>
      <name val="Arial"/>
    </font>
    <font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i/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b/>
      <i/>
      <sz val="12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b/>
      <u/>
      <sz val="12"/>
      <name val="Book Antiqua"/>
      <family val="1"/>
    </font>
    <font>
      <sz val="11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/>
    <xf numFmtId="0" fontId="8" fillId="2" borderId="0"/>
  </cellStyleXfs>
  <cellXfs count="17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2" borderId="0" xfId="0" applyFont="1" applyFill="1" applyAlignment="1">
      <alignment horizontal="left"/>
    </xf>
    <xf numFmtId="22" fontId="1" fillId="3" borderId="0" xfId="0" applyNumberFormat="1" applyFont="1" applyFill="1" applyAlignment="1" applyProtection="1">
      <alignment horizontal="left"/>
      <protection locked="0"/>
    </xf>
    <xf numFmtId="164" fontId="1" fillId="3" borderId="0" xfId="0" applyNumberFormat="1" applyFont="1" applyFill="1" applyAlignment="1" applyProtection="1">
      <alignment horizontal="left"/>
      <protection locked="0"/>
    </xf>
    <xf numFmtId="15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6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vertical="center" wrapText="1"/>
    </xf>
    <xf numFmtId="2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165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right"/>
    </xf>
    <xf numFmtId="0" fontId="1" fillId="3" borderId="4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 applyProtection="1">
      <alignment horizontal="center"/>
      <protection locked="0"/>
    </xf>
    <xf numFmtId="166" fontId="1" fillId="2" borderId="6" xfId="0" applyNumberFormat="1" applyFont="1" applyFill="1" applyBorder="1" applyAlignment="1">
      <alignment horizontal="center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 applyProtection="1">
      <alignment horizontal="center"/>
      <protection locked="0"/>
    </xf>
    <xf numFmtId="166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3" xfId="0" applyFont="1" applyFill="1" applyBorder="1" applyAlignment="1" applyProtection="1">
      <alignment horizontal="center"/>
      <protection locked="0"/>
    </xf>
    <xf numFmtId="166" fontId="1" fillId="2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right"/>
    </xf>
    <xf numFmtId="1" fontId="5" fillId="4" borderId="16" xfId="0" applyNumberFormat="1" applyFont="1" applyFill="1" applyBorder="1" applyAlignment="1">
      <alignment horizontal="center"/>
    </xf>
    <xf numFmtId="166" fontId="5" fillId="4" borderId="17" xfId="0" applyNumberFormat="1" applyFont="1" applyFill="1" applyBorder="1" applyAlignment="1">
      <alignment horizontal="center"/>
    </xf>
    <xf numFmtId="1" fontId="5" fillId="4" borderId="18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1" fillId="3" borderId="20" xfId="0" applyFont="1" applyFill="1" applyBorder="1" applyAlignment="1" applyProtection="1">
      <alignment horizontal="center"/>
      <protection locked="0"/>
    </xf>
    <xf numFmtId="0" fontId="1" fillId="2" borderId="21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1" fillId="3" borderId="22" xfId="0" applyFont="1" applyFill="1" applyBorder="1" applyAlignment="1" applyProtection="1">
      <alignment horizontal="center"/>
      <protection locked="0"/>
    </xf>
    <xf numFmtId="1" fontId="1" fillId="2" borderId="0" xfId="0" applyNumberFormat="1" applyFont="1" applyFill="1" applyAlignment="1">
      <alignment horizontal="center"/>
    </xf>
    <xf numFmtId="0" fontId="1" fillId="2" borderId="24" xfId="0" applyFont="1" applyFill="1" applyBorder="1" applyAlignment="1">
      <alignment horizontal="right"/>
    </xf>
    <xf numFmtId="2" fontId="1" fillId="4" borderId="25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13" xfId="0" applyFont="1" applyFill="1" applyBorder="1" applyAlignment="1">
      <alignment horizontal="right"/>
    </xf>
    <xf numFmtId="166" fontId="5" fillId="5" borderId="20" xfId="0" applyNumberFormat="1" applyFont="1" applyFill="1" applyBorder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7" fontId="5" fillId="3" borderId="0" xfId="0" applyNumberFormat="1" applyFont="1" applyFill="1" applyAlignment="1" applyProtection="1">
      <alignment horizontal="center"/>
      <protection locked="0"/>
    </xf>
    <xf numFmtId="169" fontId="5" fillId="3" borderId="0" xfId="0" applyNumberFormat="1" applyFont="1" applyFill="1" applyAlignment="1" applyProtection="1">
      <alignment horizontal="center"/>
      <protection locked="0"/>
    </xf>
    <xf numFmtId="2" fontId="5" fillId="2" borderId="26" xfId="0" applyNumberFormat="1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>
      <alignment horizontal="center"/>
    </xf>
    <xf numFmtId="10" fontId="1" fillId="2" borderId="26" xfId="0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0" fontId="1" fillId="2" borderId="27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3" borderId="29" xfId="0" applyFont="1" applyFill="1" applyBorder="1" applyAlignment="1" applyProtection="1">
      <alignment horizontal="center"/>
      <protection locked="0"/>
    </xf>
    <xf numFmtId="2" fontId="1" fillId="2" borderId="29" xfId="0" applyNumberFormat="1" applyFont="1" applyFill="1" applyBorder="1" applyAlignment="1">
      <alignment horizont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right"/>
    </xf>
    <xf numFmtId="0" fontId="5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right"/>
    </xf>
    <xf numFmtId="10" fontId="5" fillId="5" borderId="1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/>
    </xf>
    <xf numFmtId="10" fontId="5" fillId="4" borderId="32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5" fillId="5" borderId="33" xfId="0" applyFont="1" applyFill="1" applyBorder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3" fillId="2" borderId="34" xfId="0" applyFont="1" applyFill="1" applyBorder="1" applyAlignment="1">
      <alignment horizontal="right" vertical="center" wrapText="1"/>
    </xf>
    <xf numFmtId="0" fontId="1" fillId="2" borderId="34" xfId="0" applyFont="1" applyFill="1" applyBorder="1"/>
    <xf numFmtId="0" fontId="1" fillId="2" borderId="15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" fillId="2" borderId="15" xfId="0" applyFont="1" applyFill="1" applyBorder="1"/>
    <xf numFmtId="0" fontId="5" fillId="2" borderId="35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1" fillId="2" borderId="35" xfId="0" applyFont="1" applyFill="1" applyBorder="1" applyProtection="1">
      <protection locked="0"/>
    </xf>
    <xf numFmtId="0" fontId="1" fillId="2" borderId="35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3" fillId="2" borderId="37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 applyProtection="1">
      <alignment horizontal="center" vertical="center"/>
      <protection locked="0"/>
    </xf>
    <xf numFmtId="2" fontId="1" fillId="3" borderId="3" xfId="0" applyNumberFormat="1" applyFont="1" applyFill="1" applyBorder="1" applyAlignment="1" applyProtection="1">
      <alignment horizontal="center" vertical="center"/>
      <protection locked="0"/>
    </xf>
    <xf numFmtId="2" fontId="1" fillId="3" borderId="29" xfId="0" applyNumberFormat="1" applyFont="1" applyFill="1" applyBorder="1" applyAlignment="1" applyProtection="1">
      <alignment horizontal="center" vertical="center"/>
      <protection locked="0"/>
    </xf>
    <xf numFmtId="2" fontId="1" fillId="3" borderId="26" xfId="0" applyNumberFormat="1" applyFont="1" applyFill="1" applyBorder="1" applyAlignment="1" applyProtection="1">
      <alignment horizontal="center" vertical="center"/>
      <protection locked="0"/>
    </xf>
    <xf numFmtId="2" fontId="1" fillId="3" borderId="27" xfId="0" applyNumberFormat="1" applyFont="1" applyFill="1" applyBorder="1" applyAlignment="1" applyProtection="1">
      <alignment horizontal="center" vertical="center"/>
      <protection locked="0"/>
    </xf>
    <xf numFmtId="2" fontId="1" fillId="3" borderId="28" xfId="0" applyNumberFormat="1" applyFont="1" applyFill="1" applyBorder="1" applyAlignment="1" applyProtection="1">
      <alignment horizontal="center" vertical="center"/>
      <protection locked="0"/>
    </xf>
    <xf numFmtId="0" fontId="5" fillId="2" borderId="29" xfId="0" applyFont="1" applyFill="1" applyBorder="1" applyAlignment="1">
      <alignment horizontal="center" vertical="center"/>
    </xf>
    <xf numFmtId="0" fontId="10" fillId="2" borderId="0" xfId="1" applyFont="1"/>
    <xf numFmtId="0" fontId="10" fillId="2" borderId="0" xfId="1" applyFont="1" applyBorder="1"/>
    <xf numFmtId="0" fontId="11" fillId="2" borderId="0" xfId="1" applyFont="1"/>
    <xf numFmtId="0" fontId="10" fillId="2" borderId="0" xfId="1" applyFont="1" applyAlignment="1">
      <alignment horizontal="right"/>
    </xf>
    <xf numFmtId="0" fontId="10" fillId="2" borderId="0" xfId="1" applyFont="1" applyFill="1" applyBorder="1" applyAlignment="1">
      <alignment horizontal="right"/>
    </xf>
    <xf numFmtId="0" fontId="12" fillId="2" borderId="42" xfId="1" applyFont="1" applyBorder="1" applyAlignment="1">
      <alignment horizontal="center"/>
    </xf>
    <xf numFmtId="0" fontId="12" fillId="2" borderId="43" xfId="1" applyFont="1" applyBorder="1" applyAlignment="1">
      <alignment horizontal="center"/>
    </xf>
    <xf numFmtId="0" fontId="12" fillId="2" borderId="44" xfId="1" applyFont="1" applyBorder="1" applyAlignment="1">
      <alignment horizontal="center"/>
    </xf>
    <xf numFmtId="0" fontId="13" fillId="2" borderId="0" xfId="1" applyFont="1" applyBorder="1" applyAlignment="1"/>
    <xf numFmtId="0" fontId="14" fillId="2" borderId="0" xfId="1" quotePrefix="1" applyFont="1" applyAlignment="1">
      <alignment horizontal="center"/>
    </xf>
    <xf numFmtId="0" fontId="15" fillId="2" borderId="0" xfId="1" applyFont="1" applyAlignment="1">
      <alignment horizontal="right"/>
    </xf>
    <xf numFmtId="0" fontId="16" fillId="2" borderId="0" xfId="1" quotePrefix="1" applyFont="1" applyAlignment="1">
      <alignment horizontal="left"/>
    </xf>
    <xf numFmtId="0" fontId="14" fillId="2" borderId="0" xfId="1" quotePrefix="1" applyFont="1" applyAlignment="1">
      <alignment horizontal="center"/>
    </xf>
    <xf numFmtId="170" fontId="16" fillId="2" borderId="0" xfId="1" quotePrefix="1" applyNumberFormat="1" applyFont="1" applyAlignment="1">
      <alignment horizontal="left"/>
    </xf>
    <xf numFmtId="0" fontId="17" fillId="2" borderId="0" xfId="1" applyFont="1"/>
    <xf numFmtId="0" fontId="17" fillId="2" borderId="0" xfId="1" applyFont="1" applyAlignment="1">
      <alignment horizontal="left"/>
    </xf>
    <xf numFmtId="0" fontId="15" fillId="2" borderId="0" xfId="1" applyFont="1"/>
    <xf numFmtId="0" fontId="15" fillId="2" borderId="0" xfId="1" applyFont="1" applyAlignment="1">
      <alignment horizontal="left"/>
    </xf>
    <xf numFmtId="0" fontId="16" fillId="2" borderId="0" xfId="1" applyFont="1"/>
    <xf numFmtId="2" fontId="15" fillId="2" borderId="0" xfId="1" applyNumberFormat="1" applyFont="1" applyAlignment="1">
      <alignment horizontal="center"/>
    </xf>
    <xf numFmtId="0" fontId="15" fillId="2" borderId="0" xfId="1" quotePrefix="1" applyFont="1" applyAlignment="1">
      <alignment horizontal="left"/>
    </xf>
    <xf numFmtId="171" fontId="15" fillId="2" borderId="0" xfId="1" applyNumberFormat="1" applyFont="1" applyAlignment="1">
      <alignment horizontal="center"/>
    </xf>
    <xf numFmtId="0" fontId="15" fillId="2" borderId="45" xfId="1" applyFont="1" applyBorder="1" applyAlignment="1">
      <alignment horizontal="center"/>
    </xf>
    <xf numFmtId="0" fontId="15" fillId="2" borderId="46" xfId="1" quotePrefix="1" applyFont="1" applyBorder="1" applyAlignment="1">
      <alignment horizontal="center"/>
    </xf>
    <xf numFmtId="0" fontId="15" fillId="2" borderId="45" xfId="1" quotePrefix="1" applyFont="1" applyBorder="1" applyAlignment="1">
      <alignment horizontal="center"/>
    </xf>
    <xf numFmtId="0" fontId="16" fillId="2" borderId="47" xfId="1" applyFont="1" applyBorder="1" applyAlignment="1">
      <alignment horizontal="center"/>
    </xf>
    <xf numFmtId="0" fontId="18" fillId="6" borderId="47" xfId="1" applyFont="1" applyFill="1" applyBorder="1" applyAlignment="1" applyProtection="1">
      <alignment horizontal="center"/>
      <protection locked="0"/>
    </xf>
    <xf numFmtId="2" fontId="18" fillId="6" borderId="47" xfId="1" applyNumberFormat="1" applyFont="1" applyFill="1" applyBorder="1" applyAlignment="1" applyProtection="1">
      <alignment horizontal="center"/>
      <protection locked="0"/>
    </xf>
    <xf numFmtId="2" fontId="18" fillId="6" borderId="48" xfId="1" applyNumberFormat="1" applyFont="1" applyFill="1" applyBorder="1" applyAlignment="1" applyProtection="1">
      <alignment horizontal="center"/>
      <protection locked="0"/>
    </xf>
    <xf numFmtId="0" fontId="18" fillId="6" borderId="49" xfId="1" applyFont="1" applyFill="1" applyBorder="1" applyAlignment="1" applyProtection="1">
      <alignment horizontal="center"/>
      <protection locked="0"/>
    </xf>
    <xf numFmtId="2" fontId="18" fillId="6" borderId="49" xfId="1" applyNumberFormat="1" applyFont="1" applyFill="1" applyBorder="1" applyAlignment="1" applyProtection="1">
      <alignment horizontal="center"/>
      <protection locked="0"/>
    </xf>
    <xf numFmtId="0" fontId="16" fillId="2" borderId="48" xfId="1" applyFont="1" applyBorder="1"/>
    <xf numFmtId="1" fontId="15" fillId="7" borderId="46" xfId="1" applyNumberFormat="1" applyFont="1" applyFill="1" applyBorder="1" applyAlignment="1">
      <alignment horizontal="center"/>
    </xf>
    <xf numFmtId="1" fontId="15" fillId="7" borderId="45" xfId="1" applyNumberFormat="1" applyFont="1" applyFill="1" applyBorder="1" applyAlignment="1">
      <alignment horizontal="center"/>
    </xf>
    <xf numFmtId="2" fontId="15" fillId="7" borderId="45" xfId="1" applyNumberFormat="1" applyFont="1" applyFill="1" applyBorder="1" applyAlignment="1">
      <alignment horizontal="center"/>
    </xf>
    <xf numFmtId="0" fontId="16" fillId="2" borderId="47" xfId="1" applyFont="1" applyBorder="1"/>
    <xf numFmtId="10" fontId="15" fillId="8" borderId="45" xfId="1" applyNumberFormat="1" applyFont="1" applyFill="1" applyBorder="1" applyAlignment="1">
      <alignment horizontal="center"/>
    </xf>
    <xf numFmtId="168" fontId="15" fillId="2" borderId="0" xfId="1" applyNumberFormat="1" applyFont="1" applyFill="1" applyBorder="1" applyAlignment="1">
      <alignment horizontal="center"/>
    </xf>
    <xf numFmtId="0" fontId="16" fillId="2" borderId="50" xfId="1" applyFont="1" applyBorder="1"/>
    <xf numFmtId="0" fontId="16" fillId="2" borderId="49" xfId="1" applyFont="1" applyBorder="1"/>
    <xf numFmtId="0" fontId="15" fillId="7" borderId="45" xfId="1" applyFont="1" applyFill="1" applyBorder="1" applyAlignment="1">
      <alignment horizontal="center"/>
    </xf>
    <xf numFmtId="0" fontId="15" fillId="2" borderId="51" xfId="1" applyFont="1" applyFill="1" applyBorder="1" applyAlignment="1">
      <alignment horizontal="center"/>
    </xf>
    <xf numFmtId="0" fontId="16" fillId="2" borderId="51" xfId="1" applyFont="1" applyBorder="1"/>
    <xf numFmtId="0" fontId="16" fillId="2" borderId="52" xfId="1" applyFont="1" applyBorder="1"/>
    <xf numFmtId="0" fontId="16" fillId="2" borderId="0" xfId="1" applyFont="1" applyBorder="1"/>
    <xf numFmtId="0" fontId="16" fillId="2" borderId="0" xfId="1" quotePrefix="1" applyFont="1" applyAlignment="1" applyProtection="1">
      <alignment horizontal="left"/>
      <protection locked="0"/>
    </xf>
    <xf numFmtId="0" fontId="16" fillId="2" borderId="0" xfId="1" applyFont="1" applyProtection="1">
      <protection locked="0"/>
    </xf>
    <xf numFmtId="0" fontId="16" fillId="2" borderId="0" xfId="1" applyFont="1" applyBorder="1" applyProtection="1">
      <protection locked="0"/>
    </xf>
    <xf numFmtId="0" fontId="16" fillId="2" borderId="0" xfId="1" applyFont="1" applyAlignment="1" applyProtection="1">
      <alignment horizontal="left"/>
      <protection locked="0"/>
    </xf>
    <xf numFmtId="0" fontId="8" fillId="2" borderId="0" xfId="2" applyFill="1"/>
  </cellXfs>
  <cellStyles count="3">
    <cellStyle name="Normal" xfId="0" builtinId="0"/>
    <cellStyle name="Normal 2" xfId="1"/>
    <cellStyle name="Normal 3" xfId="2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11" zoomScale="78" zoomScaleNormal="78" workbookViewId="0">
      <selection activeCell="C35" sqref="C35"/>
    </sheetView>
  </sheetViews>
  <sheetFormatPr defaultRowHeight="18" x14ac:dyDescent="0.25"/>
  <cols>
    <col min="1" max="1" width="58.5703125" style="2" customWidth="1"/>
    <col min="2" max="2" width="34.28515625" style="2" customWidth="1"/>
    <col min="3" max="3" width="43.140625" style="2" customWidth="1"/>
    <col min="4" max="4" width="23.140625" style="2" customWidth="1"/>
    <col min="5" max="5" width="34.85546875" style="2" customWidth="1"/>
    <col min="6" max="6" width="21.5703125" style="2" customWidth="1"/>
    <col min="7" max="7" width="36.85546875" style="2" customWidth="1"/>
    <col min="8" max="8" width="23.85546875" style="2" customWidth="1"/>
    <col min="9" max="16384" width="9.140625" style="2"/>
  </cols>
  <sheetData>
    <row r="1" spans="1:8" ht="18.7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customHeight="1" x14ac:dyDescent="0.3">
      <c r="A2" s="1"/>
      <c r="B2" s="1"/>
      <c r="C2" s="1"/>
      <c r="D2" s="1"/>
      <c r="E2" s="1"/>
      <c r="F2" s="1"/>
      <c r="G2" s="1"/>
      <c r="H2" s="1"/>
    </row>
    <row r="3" spans="1:8" ht="18.75" customHeight="1" x14ac:dyDescent="0.3">
      <c r="A3" s="1"/>
      <c r="B3" s="1"/>
      <c r="C3" s="1"/>
      <c r="D3" s="1"/>
      <c r="E3" s="1"/>
      <c r="F3" s="1"/>
      <c r="G3" s="1"/>
      <c r="H3" s="1"/>
    </row>
    <row r="4" spans="1:8" ht="18.75" customHeight="1" x14ac:dyDescent="0.3">
      <c r="A4" s="1"/>
      <c r="B4" s="1"/>
      <c r="C4" s="1"/>
      <c r="D4" s="1"/>
      <c r="E4" s="1"/>
      <c r="F4" s="1"/>
      <c r="G4" s="1"/>
      <c r="H4" s="1"/>
    </row>
    <row r="5" spans="1:8" ht="18.75" customHeight="1" x14ac:dyDescent="0.3">
      <c r="A5" s="1"/>
      <c r="B5" s="1"/>
      <c r="C5" s="1"/>
      <c r="D5" s="1"/>
      <c r="E5" s="1"/>
      <c r="F5" s="1"/>
      <c r="G5" s="1"/>
      <c r="H5" s="1"/>
    </row>
    <row r="6" spans="1:8" ht="18.75" customHeight="1" x14ac:dyDescent="0.3">
      <c r="A6" s="1"/>
      <c r="B6" s="1"/>
      <c r="C6" s="1"/>
      <c r="D6" s="1"/>
      <c r="E6" s="1"/>
      <c r="F6" s="1"/>
      <c r="G6" s="1"/>
      <c r="H6" s="1"/>
    </row>
    <row r="7" spans="1:8" ht="18.75" customHeight="1" x14ac:dyDescent="0.3">
      <c r="A7" s="1"/>
      <c r="B7" s="1"/>
      <c r="C7" s="1"/>
      <c r="D7" s="1"/>
      <c r="E7" s="1"/>
      <c r="F7" s="1"/>
      <c r="G7" s="1"/>
      <c r="H7" s="1"/>
    </row>
    <row r="8" spans="1:8" ht="18.75" customHeight="1" x14ac:dyDescent="0.3">
      <c r="A8" s="1"/>
      <c r="B8" s="1"/>
      <c r="C8" s="1"/>
      <c r="D8" s="1"/>
      <c r="E8" s="1"/>
      <c r="F8" s="1"/>
      <c r="G8" s="1"/>
      <c r="H8" s="1"/>
    </row>
    <row r="9" spans="1:8" ht="18.75" customHeight="1" x14ac:dyDescent="0.3">
      <c r="A9" s="1"/>
      <c r="B9" s="1"/>
      <c r="C9" s="1"/>
      <c r="D9" s="1"/>
      <c r="E9" s="1"/>
      <c r="F9" s="1"/>
      <c r="G9" s="1"/>
      <c r="H9" s="1"/>
    </row>
    <row r="10" spans="1:8" ht="18.75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18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18.7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18.7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18.7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9.5" customHeight="1" x14ac:dyDescent="0.3">
      <c r="A16" s="102" t="s">
        <v>0</v>
      </c>
      <c r="B16" s="103"/>
      <c r="C16" s="103"/>
      <c r="D16" s="103"/>
      <c r="E16" s="103"/>
      <c r="F16" s="103"/>
      <c r="G16" s="103"/>
      <c r="H16" s="104"/>
    </row>
    <row r="17" spans="1:8" ht="18.75" customHeight="1" x14ac:dyDescent="0.3">
      <c r="A17" s="3" t="s">
        <v>1</v>
      </c>
      <c r="B17" s="3"/>
      <c r="C17" s="1"/>
      <c r="D17" s="1"/>
      <c r="E17" s="1"/>
      <c r="F17" s="1"/>
      <c r="G17" s="1"/>
      <c r="H17" s="1"/>
    </row>
    <row r="18" spans="1:8" ht="26.25" customHeight="1" x14ac:dyDescent="0.3">
      <c r="A18" s="4" t="s">
        <v>2</v>
      </c>
      <c r="B18" s="105" t="s">
        <v>3</v>
      </c>
      <c r="C18" s="105"/>
      <c r="D18" s="105"/>
      <c r="E18" s="105"/>
      <c r="F18" s="1"/>
      <c r="G18" s="1"/>
      <c r="H18" s="1"/>
    </row>
    <row r="19" spans="1:8" ht="26.25" customHeight="1" x14ac:dyDescent="0.3">
      <c r="A19" s="4" t="s">
        <v>4</v>
      </c>
      <c r="B19" s="5" t="s">
        <v>5</v>
      </c>
      <c r="C19" s="6">
        <v>6</v>
      </c>
      <c r="D19" s="7"/>
      <c r="E19" s="7"/>
      <c r="F19" s="1"/>
      <c r="G19" s="1"/>
      <c r="H19" s="1"/>
    </row>
    <row r="20" spans="1:8" ht="26.25" customHeight="1" x14ac:dyDescent="0.3">
      <c r="A20" s="4" t="s">
        <v>6</v>
      </c>
      <c r="B20" s="5" t="s">
        <v>7</v>
      </c>
      <c r="C20" s="7"/>
      <c r="D20" s="7"/>
      <c r="E20" s="7"/>
      <c r="F20" s="1"/>
      <c r="G20" s="1"/>
      <c r="H20" s="1"/>
    </row>
    <row r="21" spans="1:8" ht="26.25" customHeight="1" x14ac:dyDescent="0.3">
      <c r="A21" s="4" t="s">
        <v>8</v>
      </c>
      <c r="B21" s="106" t="s">
        <v>9</v>
      </c>
      <c r="C21" s="106"/>
      <c r="D21" s="106"/>
      <c r="E21" s="106"/>
      <c r="F21" s="106"/>
      <c r="G21" s="106"/>
      <c r="H21" s="106"/>
    </row>
    <row r="22" spans="1:8" ht="26.25" customHeight="1" x14ac:dyDescent="0.3">
      <c r="A22" s="4" t="s">
        <v>10</v>
      </c>
      <c r="B22" s="8">
        <v>42107.408819444441</v>
      </c>
      <c r="C22" s="7"/>
      <c r="D22" s="7"/>
      <c r="E22" s="7"/>
      <c r="F22" s="1"/>
      <c r="G22" s="1"/>
      <c r="H22" s="1"/>
    </row>
    <row r="23" spans="1:8" ht="26.25" customHeight="1" x14ac:dyDescent="0.3">
      <c r="A23" s="4" t="s">
        <v>11</v>
      </c>
      <c r="B23" s="9">
        <v>42109</v>
      </c>
      <c r="C23" s="7"/>
      <c r="D23" s="7"/>
      <c r="E23" s="7"/>
      <c r="F23" s="1"/>
      <c r="G23" s="1"/>
      <c r="H23" s="1"/>
    </row>
    <row r="24" spans="1:8" ht="18.75" customHeight="1" x14ac:dyDescent="0.3">
      <c r="A24" s="4"/>
      <c r="B24" s="10"/>
      <c r="C24" s="1"/>
      <c r="D24" s="1"/>
      <c r="E24" s="1"/>
      <c r="F24" s="1"/>
      <c r="G24" s="1"/>
      <c r="H24" s="1"/>
    </row>
    <row r="25" spans="1:8" ht="18.75" customHeight="1" x14ac:dyDescent="0.3">
      <c r="A25" s="11" t="s">
        <v>12</v>
      </c>
      <c r="B25" s="10"/>
      <c r="C25" s="1"/>
      <c r="D25" s="1"/>
      <c r="E25" s="1"/>
      <c r="F25" s="1"/>
      <c r="G25" s="1"/>
      <c r="H25" s="1"/>
    </row>
    <row r="26" spans="1:8" ht="26.25" customHeight="1" x14ac:dyDescent="0.3">
      <c r="A26" s="12" t="s">
        <v>13</v>
      </c>
      <c r="B26" s="105" t="s">
        <v>65</v>
      </c>
      <c r="C26" s="105"/>
      <c r="D26" s="1"/>
      <c r="E26" s="1"/>
      <c r="F26" s="1"/>
      <c r="G26" s="1"/>
      <c r="H26" s="1"/>
    </row>
    <row r="27" spans="1:8" ht="26.25" customHeight="1" x14ac:dyDescent="0.3">
      <c r="A27" s="13" t="s">
        <v>14</v>
      </c>
      <c r="B27" s="106"/>
      <c r="C27" s="106"/>
      <c r="D27" s="1"/>
      <c r="E27" s="1"/>
      <c r="F27" s="1"/>
      <c r="G27" s="1"/>
      <c r="H27" s="1"/>
    </row>
    <row r="28" spans="1:8" ht="27" customHeight="1" x14ac:dyDescent="0.3">
      <c r="A28" s="13" t="s">
        <v>15</v>
      </c>
      <c r="B28" s="14">
        <v>100.88</v>
      </c>
      <c r="C28" s="1"/>
      <c r="D28" s="1"/>
      <c r="E28" s="1"/>
      <c r="F28" s="1"/>
      <c r="G28" s="1"/>
      <c r="H28" s="1"/>
    </row>
    <row r="29" spans="1:8" ht="27" customHeight="1" x14ac:dyDescent="0.3">
      <c r="A29" s="13" t="s">
        <v>16</v>
      </c>
      <c r="B29" s="15"/>
      <c r="C29" s="107" t="s">
        <v>17</v>
      </c>
      <c r="D29" s="108"/>
      <c r="E29" s="108"/>
      <c r="F29" s="108"/>
      <c r="G29" s="109"/>
    </row>
    <row r="30" spans="1:8" ht="19.5" customHeight="1" x14ac:dyDescent="0.3">
      <c r="A30" s="13" t="s">
        <v>18</v>
      </c>
      <c r="B30" s="16">
        <f>B28-B29</f>
        <v>100.88</v>
      </c>
      <c r="C30" s="17"/>
      <c r="D30" s="17"/>
      <c r="E30" s="17"/>
      <c r="F30" s="17"/>
      <c r="G30" s="17"/>
    </row>
    <row r="31" spans="1:8" ht="27" customHeight="1" x14ac:dyDescent="0.3">
      <c r="A31" s="13" t="s">
        <v>19</v>
      </c>
      <c r="B31" s="18">
        <v>1</v>
      </c>
      <c r="C31" s="107" t="s">
        <v>20</v>
      </c>
      <c r="D31" s="108"/>
      <c r="E31" s="108"/>
      <c r="F31" s="108"/>
      <c r="G31" s="109"/>
      <c r="H31" s="19"/>
    </row>
    <row r="32" spans="1:8" ht="27" customHeight="1" x14ac:dyDescent="0.3">
      <c r="A32" s="13" t="s">
        <v>21</v>
      </c>
      <c r="B32" s="18">
        <v>1</v>
      </c>
      <c r="C32" s="107" t="s">
        <v>22</v>
      </c>
      <c r="D32" s="108"/>
      <c r="E32" s="108"/>
      <c r="F32" s="108"/>
      <c r="G32" s="109"/>
      <c r="H32" s="19"/>
    </row>
    <row r="33" spans="1:8" ht="18.75" customHeight="1" x14ac:dyDescent="0.3">
      <c r="A33" s="13"/>
      <c r="B33" s="20"/>
      <c r="C33" s="21"/>
      <c r="D33" s="21"/>
      <c r="E33" s="21"/>
      <c r="F33" s="21"/>
      <c r="G33" s="21"/>
      <c r="H33" s="21"/>
    </row>
    <row r="34" spans="1:8" ht="18.75" customHeight="1" x14ac:dyDescent="0.3">
      <c r="A34" s="13" t="s">
        <v>23</v>
      </c>
      <c r="B34" s="22">
        <f>B31/B32</f>
        <v>1</v>
      </c>
      <c r="C34" s="1" t="s">
        <v>24</v>
      </c>
      <c r="D34" s="1"/>
      <c r="E34" s="1"/>
      <c r="F34" s="1"/>
      <c r="G34" s="1"/>
    </row>
    <row r="35" spans="1:8" ht="19.5" customHeight="1" x14ac:dyDescent="0.3">
      <c r="A35" s="13"/>
      <c r="B35" s="23"/>
      <c r="G35" s="1"/>
    </row>
    <row r="36" spans="1:8" ht="27" customHeight="1" x14ac:dyDescent="0.3">
      <c r="A36" s="24" t="s">
        <v>25</v>
      </c>
      <c r="B36" s="25">
        <v>100</v>
      </c>
      <c r="C36" s="1"/>
      <c r="D36" s="110" t="s">
        <v>26</v>
      </c>
      <c r="E36" s="111"/>
      <c r="F36" s="112" t="s">
        <v>27</v>
      </c>
      <c r="G36" s="111"/>
    </row>
    <row r="37" spans="1:8" ht="26.25" customHeight="1" x14ac:dyDescent="0.3">
      <c r="A37" s="26" t="s">
        <v>66</v>
      </c>
      <c r="B37" s="27">
        <v>1</v>
      </c>
      <c r="C37" s="28" t="s">
        <v>28</v>
      </c>
      <c r="D37" s="29" t="s">
        <v>29</v>
      </c>
      <c r="E37" s="30" t="s">
        <v>30</v>
      </c>
      <c r="F37" s="31" t="s">
        <v>29</v>
      </c>
      <c r="G37" s="30" t="s">
        <v>30</v>
      </c>
    </row>
    <row r="38" spans="1:8" ht="26.25" customHeight="1" x14ac:dyDescent="0.3">
      <c r="A38" s="26" t="s">
        <v>67</v>
      </c>
      <c r="B38" s="27">
        <v>100</v>
      </c>
      <c r="C38" s="32">
        <v>1</v>
      </c>
      <c r="D38" s="33">
        <v>599442</v>
      </c>
      <c r="E38" s="34">
        <f>IF(ISBLANK(D38),"-",$D$48/$D$45*D38)</f>
        <v>581421.6499501064</v>
      </c>
      <c r="F38" s="35">
        <v>590927</v>
      </c>
      <c r="G38" s="34">
        <f>IF(ISBLANK(F38),"-",$D$48/$F$45*F38)</f>
        <v>599357.64454248722</v>
      </c>
    </row>
    <row r="39" spans="1:8" ht="26.25" customHeight="1" x14ac:dyDescent="0.3">
      <c r="A39" s="26" t="s">
        <v>68</v>
      </c>
      <c r="B39" s="27">
        <v>1</v>
      </c>
      <c r="C39" s="36">
        <v>2</v>
      </c>
      <c r="D39" s="37">
        <v>602537</v>
      </c>
      <c r="E39" s="38">
        <f>IF(ISBLANK(D39),"-",$D$48/$D$45*D39)</f>
        <v>584423.60844916978</v>
      </c>
      <c r="F39" s="15">
        <v>587273</v>
      </c>
      <c r="G39" s="38">
        <f>IF(ISBLANK(F39),"-",$D$48/$F$45*F39)</f>
        <v>595651.51361064927</v>
      </c>
    </row>
    <row r="40" spans="1:8" ht="26.25" customHeight="1" x14ac:dyDescent="0.3">
      <c r="A40" s="26" t="s">
        <v>69</v>
      </c>
      <c r="B40" s="27">
        <v>1</v>
      </c>
      <c r="C40" s="36">
        <v>3</v>
      </c>
      <c r="D40" s="37">
        <v>603276</v>
      </c>
      <c r="E40" s="38">
        <f>IF(ISBLANK(D40),"-",$D$48/$D$45*D40)</f>
        <v>585140.39272406732</v>
      </c>
      <c r="F40" s="15">
        <v>589559</v>
      </c>
      <c r="G40" s="38">
        <f>IF(ISBLANK(F40),"-",$D$48/$F$45*F40)</f>
        <v>597970.12754337548</v>
      </c>
      <c r="H40" s="1"/>
    </row>
    <row r="41" spans="1:8" ht="26.25" customHeight="1" x14ac:dyDescent="0.3">
      <c r="A41" s="26" t="s">
        <v>70</v>
      </c>
      <c r="B41" s="27">
        <v>1</v>
      </c>
      <c r="C41" s="39">
        <v>4</v>
      </c>
      <c r="D41" s="40"/>
      <c r="E41" s="41" t="str">
        <f>IF(ISBLANK(D41),"-",$D$48/$D$45*D41)</f>
        <v>-</v>
      </c>
      <c r="F41" s="42"/>
      <c r="G41" s="41" t="str">
        <f>IF(ISBLANK(F41),"-",$D$48/$F$45*F41)</f>
        <v>-</v>
      </c>
      <c r="H41" s="1"/>
    </row>
    <row r="42" spans="1:8" ht="27" customHeight="1" x14ac:dyDescent="0.3">
      <c r="A42" s="26" t="s">
        <v>71</v>
      </c>
      <c r="B42" s="27">
        <v>1</v>
      </c>
      <c r="C42" s="43" t="s">
        <v>31</v>
      </c>
      <c r="D42" s="44">
        <f>AVERAGE(D38:D41)</f>
        <v>601751.66666666663</v>
      </c>
      <c r="E42" s="45">
        <f>AVERAGE(E38:E41)</f>
        <v>583661.88370778121</v>
      </c>
      <c r="F42" s="46">
        <f>AVERAGE(F38:F41)</f>
        <v>589253</v>
      </c>
      <c r="G42" s="45">
        <f>AVERAGE(G38:G41)</f>
        <v>597659.7618988374</v>
      </c>
      <c r="H42" s="1"/>
    </row>
    <row r="43" spans="1:8" ht="26.25" customHeight="1" x14ac:dyDescent="0.3">
      <c r="A43" s="26" t="s">
        <v>72</v>
      </c>
      <c r="B43" s="15">
        <v>1</v>
      </c>
      <c r="C43" s="47" t="s">
        <v>32</v>
      </c>
      <c r="D43" s="48">
        <v>15.33</v>
      </c>
      <c r="E43" s="1"/>
      <c r="F43" s="48">
        <v>14.66</v>
      </c>
      <c r="G43" s="1"/>
      <c r="H43" s="1"/>
    </row>
    <row r="44" spans="1:8" ht="26.25" customHeight="1" x14ac:dyDescent="0.3">
      <c r="A44" s="26" t="s">
        <v>73</v>
      </c>
      <c r="B44" s="15">
        <v>1</v>
      </c>
      <c r="C44" s="49" t="s">
        <v>33</v>
      </c>
      <c r="D44" s="50">
        <f>D43*$B$34</f>
        <v>15.33</v>
      </c>
      <c r="E44" s="51"/>
      <c r="F44" s="50">
        <f>F43*$B$34</f>
        <v>14.66</v>
      </c>
      <c r="G44" s="1"/>
      <c r="H44" s="1"/>
    </row>
    <row r="45" spans="1:8" ht="19.5" customHeight="1" x14ac:dyDescent="0.3">
      <c r="A45" s="26" t="s">
        <v>34</v>
      </c>
      <c r="B45" s="51">
        <f>(B44/B43)*(B42/B41)*(B40/B39)*(B38/B37)*B36</f>
        <v>10000</v>
      </c>
      <c r="C45" s="49" t="s">
        <v>35</v>
      </c>
      <c r="D45" s="52">
        <f>D44*$B$30/100</f>
        <v>15.464903999999999</v>
      </c>
      <c r="E45" s="53"/>
      <c r="F45" s="52">
        <f>F44*$B$30/100</f>
        <v>14.789007999999999</v>
      </c>
      <c r="G45" s="1"/>
      <c r="H45" s="1"/>
    </row>
    <row r="46" spans="1:8" ht="19.5" customHeight="1" x14ac:dyDescent="0.3">
      <c r="A46" s="98" t="s">
        <v>36</v>
      </c>
      <c r="B46" s="99"/>
      <c r="C46" s="49" t="s">
        <v>37</v>
      </c>
      <c r="D46" s="50">
        <f>D45/$B$45</f>
        <v>1.5464903999999999E-3</v>
      </c>
      <c r="E46" s="53"/>
      <c r="F46" s="54">
        <f>F45/$B$45</f>
        <v>1.4789007999999998E-3</v>
      </c>
      <c r="G46" s="1"/>
      <c r="H46" s="1"/>
    </row>
    <row r="47" spans="1:8" ht="27" customHeight="1" x14ac:dyDescent="0.3">
      <c r="A47" s="100"/>
      <c r="B47" s="101"/>
      <c r="C47" s="49" t="s">
        <v>38</v>
      </c>
      <c r="D47" s="55">
        <v>1.5E-3</v>
      </c>
      <c r="E47" s="1"/>
      <c r="F47" s="56"/>
      <c r="G47" s="1"/>
      <c r="H47" s="1"/>
    </row>
    <row r="48" spans="1:8" ht="18.75" customHeight="1" x14ac:dyDescent="0.3">
      <c r="A48" s="1"/>
      <c r="B48" s="1"/>
      <c r="C48" s="49" t="s">
        <v>39</v>
      </c>
      <c r="D48" s="52">
        <f>D47*$B$45</f>
        <v>15</v>
      </c>
      <c r="E48" s="1"/>
      <c r="F48" s="56"/>
      <c r="G48" s="1"/>
      <c r="H48" s="1"/>
    </row>
    <row r="49" spans="1:8" ht="19.5" customHeight="1" x14ac:dyDescent="0.3">
      <c r="A49" s="1"/>
      <c r="B49" s="1"/>
      <c r="C49" s="57" t="s">
        <v>40</v>
      </c>
      <c r="D49" s="58">
        <f>D48/B34</f>
        <v>15</v>
      </c>
      <c r="E49" s="1"/>
      <c r="F49" s="59"/>
      <c r="G49" s="1"/>
      <c r="H49" s="1"/>
    </row>
    <row r="50" spans="1:8" ht="18.75" customHeight="1" x14ac:dyDescent="0.3">
      <c r="A50" s="1"/>
      <c r="B50" s="1"/>
      <c r="C50" s="60" t="s">
        <v>41</v>
      </c>
      <c r="D50" s="61">
        <f>AVERAGE(E38:E41,G38:G41)</f>
        <v>590660.8228033093</v>
      </c>
      <c r="E50" s="1"/>
      <c r="F50" s="59"/>
      <c r="G50" s="1"/>
      <c r="H50" s="1"/>
    </row>
    <row r="51" spans="1:8" ht="18.75" customHeight="1" x14ac:dyDescent="0.3">
      <c r="A51" s="1"/>
      <c r="B51" s="1"/>
      <c r="C51" s="49" t="s">
        <v>42</v>
      </c>
      <c r="D51" s="62">
        <f>STDEV(E38:E41,G38:G41)/D50</f>
        <v>1.3303035046021209E-2</v>
      </c>
      <c r="E51" s="1"/>
      <c r="F51" s="59"/>
      <c r="G51" s="1"/>
      <c r="H51" s="1"/>
    </row>
    <row r="52" spans="1:8" ht="19.5" customHeight="1" x14ac:dyDescent="0.3">
      <c r="A52" s="1"/>
      <c r="B52" s="1"/>
      <c r="C52" s="57" t="s">
        <v>43</v>
      </c>
      <c r="D52" s="63">
        <f>COUNT(E38:E41,G38:G41)</f>
        <v>6</v>
      </c>
      <c r="E52" s="1"/>
      <c r="F52" s="1"/>
      <c r="G52" s="1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3" t="s">
        <v>12</v>
      </c>
      <c r="B54" s="64" t="s">
        <v>44</v>
      </c>
      <c r="C54" s="1"/>
      <c r="D54" s="1"/>
      <c r="E54" s="1"/>
      <c r="F54" s="1"/>
      <c r="G54" s="1"/>
      <c r="H54" s="1"/>
    </row>
    <row r="55" spans="1:8" ht="18.75" customHeight="1" x14ac:dyDescent="0.3">
      <c r="A55" s="1" t="s">
        <v>45</v>
      </c>
      <c r="B55" s="7" t="str">
        <f>B21</f>
        <v>Beclometasone Dipropionate BP 100mcg/puff</v>
      </c>
      <c r="C55" s="1"/>
      <c r="D55" s="1"/>
      <c r="E55" s="1"/>
      <c r="F55" s="1"/>
      <c r="G55" s="1"/>
      <c r="H55" s="1"/>
    </row>
    <row r="56" spans="1:8" ht="26.25" customHeight="1" x14ac:dyDescent="0.3">
      <c r="A56" s="13" t="s">
        <v>46</v>
      </c>
      <c r="B56" s="65">
        <v>1</v>
      </c>
      <c r="C56" s="51" t="s">
        <v>47</v>
      </c>
      <c r="D56" s="66">
        <v>0.1</v>
      </c>
      <c r="E56" s="1" t="str">
        <f>B20</f>
        <v xml:space="preserve">Beclometasone Dipropionate BP </v>
      </c>
      <c r="F56" s="1"/>
      <c r="G56" s="1"/>
      <c r="H56" s="51"/>
    </row>
    <row r="57" spans="1:8" ht="19.5" customHeight="1" x14ac:dyDescent="0.3">
      <c r="A57" s="1"/>
      <c r="B57" s="1"/>
      <c r="C57" s="1"/>
      <c r="D57" s="1"/>
      <c r="E57" s="1"/>
      <c r="F57" s="1"/>
      <c r="G57" s="1"/>
      <c r="H57" s="51"/>
    </row>
    <row r="58" spans="1:8" ht="27" customHeight="1" x14ac:dyDescent="0.3">
      <c r="A58" s="24" t="s">
        <v>48</v>
      </c>
      <c r="B58" s="25">
        <v>50</v>
      </c>
      <c r="C58" s="1"/>
      <c r="D58" s="67" t="s">
        <v>49</v>
      </c>
      <c r="E58" s="68" t="s">
        <v>28</v>
      </c>
      <c r="F58" s="68" t="s">
        <v>29</v>
      </c>
      <c r="G58" s="68" t="s">
        <v>50</v>
      </c>
      <c r="H58" s="28" t="s">
        <v>51</v>
      </c>
    </row>
    <row r="59" spans="1:8" ht="26.25" customHeight="1" x14ac:dyDescent="0.3">
      <c r="A59" s="26" t="s">
        <v>74</v>
      </c>
      <c r="B59" s="27">
        <v>4</v>
      </c>
      <c r="C59" s="117" t="s">
        <v>52</v>
      </c>
      <c r="D59" s="120">
        <v>10</v>
      </c>
      <c r="E59" s="69">
        <v>1</v>
      </c>
      <c r="F59" s="70">
        <v>713128</v>
      </c>
      <c r="G59" s="71">
        <f t="shared" ref="G59:G70" si="0">IF(ISBLANK(F59),"-",(F59/$D$50*$D$47*$B$67)*($B$56/$D$59))</f>
        <v>0.1131880555116198</v>
      </c>
      <c r="H59" s="72">
        <f t="shared" ref="H59:H70" si="1">IF(ISBLANK(F59),"-",G59/$D$56)</f>
        <v>1.1318805551161979</v>
      </c>
    </row>
    <row r="60" spans="1:8" ht="26.25" customHeight="1" x14ac:dyDescent="0.3">
      <c r="A60" s="26" t="s">
        <v>75</v>
      </c>
      <c r="B60" s="27">
        <v>50</v>
      </c>
      <c r="C60" s="118"/>
      <c r="D60" s="121"/>
      <c r="E60" s="73">
        <v>2</v>
      </c>
      <c r="F60" s="37">
        <v>716156</v>
      </c>
      <c r="G60" s="74">
        <f t="shared" si="0"/>
        <v>0.11366866128237792</v>
      </c>
      <c r="H60" s="75">
        <f t="shared" si="1"/>
        <v>1.1366866128237791</v>
      </c>
    </row>
    <row r="61" spans="1:8" ht="26.25" customHeight="1" x14ac:dyDescent="0.3">
      <c r="A61" s="26" t="s">
        <v>76</v>
      </c>
      <c r="B61" s="27">
        <v>1</v>
      </c>
      <c r="C61" s="118"/>
      <c r="D61" s="121"/>
      <c r="E61" s="73">
        <v>3</v>
      </c>
      <c r="F61" s="37">
        <v>716646</v>
      </c>
      <c r="G61" s="74">
        <f t="shared" si="0"/>
        <v>0.11374643434303558</v>
      </c>
      <c r="H61" s="75">
        <f t="shared" si="1"/>
        <v>1.1374643434303557</v>
      </c>
    </row>
    <row r="62" spans="1:8" ht="27" customHeight="1" x14ac:dyDescent="0.3">
      <c r="A62" s="26" t="s">
        <v>77</v>
      </c>
      <c r="B62" s="27">
        <v>1</v>
      </c>
      <c r="C62" s="119"/>
      <c r="D62" s="122"/>
      <c r="E62" s="76">
        <v>4</v>
      </c>
      <c r="F62" s="77"/>
      <c r="G62" s="74" t="str">
        <f t="shared" si="0"/>
        <v>-</v>
      </c>
      <c r="H62" s="75" t="str">
        <f t="shared" si="1"/>
        <v>-</v>
      </c>
    </row>
    <row r="63" spans="1:8" ht="26.25" customHeight="1" x14ac:dyDescent="0.3">
      <c r="A63" s="26" t="s">
        <v>78</v>
      </c>
      <c r="B63" s="27">
        <v>1</v>
      </c>
      <c r="C63" s="117" t="s">
        <v>53</v>
      </c>
      <c r="D63" s="123">
        <v>10</v>
      </c>
      <c r="E63" s="69">
        <v>1</v>
      </c>
      <c r="F63" s="70">
        <v>713061</v>
      </c>
      <c r="G63" s="71">
        <f t="shared" si="0"/>
        <v>0.11317742123597888</v>
      </c>
      <c r="H63" s="72">
        <f t="shared" si="1"/>
        <v>1.1317742123597887</v>
      </c>
    </row>
    <row r="64" spans="1:8" ht="26.25" customHeight="1" x14ac:dyDescent="0.3">
      <c r="A64" s="26" t="s">
        <v>79</v>
      </c>
      <c r="B64" s="27">
        <v>1</v>
      </c>
      <c r="C64" s="118"/>
      <c r="D64" s="124"/>
      <c r="E64" s="73">
        <v>2</v>
      </c>
      <c r="F64" s="37">
        <v>710028</v>
      </c>
      <c r="G64" s="74">
        <f t="shared" si="0"/>
        <v>0.11269602186256099</v>
      </c>
      <c r="H64" s="75">
        <f t="shared" si="1"/>
        <v>1.1269602186256098</v>
      </c>
    </row>
    <row r="65" spans="1:8" ht="26.25" customHeight="1" x14ac:dyDescent="0.3">
      <c r="A65" s="26" t="s">
        <v>80</v>
      </c>
      <c r="B65" s="27">
        <v>1</v>
      </c>
      <c r="C65" s="118"/>
      <c r="D65" s="124"/>
      <c r="E65" s="73">
        <v>3</v>
      </c>
      <c r="F65" s="37">
        <v>714340</v>
      </c>
      <c r="G65" s="74">
        <f t="shared" si="0"/>
        <v>0.11338042479634863</v>
      </c>
      <c r="H65" s="75">
        <f t="shared" si="1"/>
        <v>1.1338042479634862</v>
      </c>
    </row>
    <row r="66" spans="1:8" ht="27" customHeight="1" x14ac:dyDescent="0.3">
      <c r="A66" s="26" t="s">
        <v>81</v>
      </c>
      <c r="B66" s="27">
        <v>1</v>
      </c>
      <c r="C66" s="119"/>
      <c r="D66" s="125"/>
      <c r="E66" s="76">
        <v>4</v>
      </c>
      <c r="F66" s="77"/>
      <c r="G66" s="78" t="str">
        <f t="shared" si="0"/>
        <v>-</v>
      </c>
      <c r="H66" s="79" t="str">
        <f t="shared" si="1"/>
        <v>-</v>
      </c>
    </row>
    <row r="67" spans="1:8" ht="26.25" customHeight="1" x14ac:dyDescent="0.3">
      <c r="A67" s="26" t="s">
        <v>54</v>
      </c>
      <c r="B67" s="36">
        <f>(B66/B65)*(B64/B63)*(B62/B61)*(B60/B59)*B58</f>
        <v>625</v>
      </c>
      <c r="C67" s="117" t="s">
        <v>55</v>
      </c>
      <c r="D67" s="120">
        <v>10</v>
      </c>
      <c r="E67" s="69">
        <v>1</v>
      </c>
      <c r="F67" s="70">
        <v>712165</v>
      </c>
      <c r="G67" s="74">
        <f t="shared" si="0"/>
        <v>0.11303520763934766</v>
      </c>
      <c r="H67" s="75">
        <f t="shared" si="1"/>
        <v>1.1303520763934765</v>
      </c>
    </row>
    <row r="68" spans="1:8" ht="27" customHeight="1" x14ac:dyDescent="0.3">
      <c r="A68" s="80" t="s">
        <v>56</v>
      </c>
      <c r="B68" s="81">
        <f>(D47*B67)/D56*B56</f>
        <v>9.375</v>
      </c>
      <c r="C68" s="118"/>
      <c r="D68" s="121"/>
      <c r="E68" s="73">
        <v>2</v>
      </c>
      <c r="F68" s="37">
        <v>714668</v>
      </c>
      <c r="G68" s="74">
        <f t="shared" si="0"/>
        <v>0.11343248513082969</v>
      </c>
      <c r="H68" s="75">
        <f t="shared" si="1"/>
        <v>1.1343248513082969</v>
      </c>
    </row>
    <row r="69" spans="1:8" ht="26.25" customHeight="1" x14ac:dyDescent="0.3">
      <c r="A69" s="98" t="s">
        <v>36</v>
      </c>
      <c r="B69" s="113"/>
      <c r="C69" s="118"/>
      <c r="D69" s="121"/>
      <c r="E69" s="73">
        <v>3</v>
      </c>
      <c r="F69" s="37">
        <v>709054</v>
      </c>
      <c r="G69" s="74">
        <f t="shared" si="0"/>
        <v>0.11254142806443734</v>
      </c>
      <c r="H69" s="75">
        <f t="shared" si="1"/>
        <v>1.1254142806443734</v>
      </c>
    </row>
    <row r="70" spans="1:8" ht="27" customHeight="1" x14ac:dyDescent="0.3">
      <c r="A70" s="100"/>
      <c r="B70" s="114"/>
      <c r="C70" s="126"/>
      <c r="D70" s="122"/>
      <c r="E70" s="76">
        <v>4</v>
      </c>
      <c r="F70" s="77"/>
      <c r="G70" s="78" t="str">
        <f t="shared" si="0"/>
        <v>-</v>
      </c>
      <c r="H70" s="79" t="str">
        <f t="shared" si="1"/>
        <v>-</v>
      </c>
    </row>
    <row r="71" spans="1:8" ht="26.25" customHeight="1" x14ac:dyDescent="0.3">
      <c r="A71" s="51"/>
      <c r="B71" s="51"/>
      <c r="C71" s="51"/>
      <c r="D71" s="51"/>
      <c r="E71" s="51"/>
      <c r="F71" s="51"/>
      <c r="G71" s="82" t="s">
        <v>31</v>
      </c>
      <c r="H71" s="83">
        <f>AVERAGE(H59:H70)</f>
        <v>1.1320734887405959</v>
      </c>
    </row>
    <row r="72" spans="1:8" ht="26.25" customHeight="1" x14ac:dyDescent="0.3">
      <c r="A72" s="1"/>
      <c r="B72" s="1"/>
      <c r="C72" s="51"/>
      <c r="D72" s="51"/>
      <c r="E72" s="51"/>
      <c r="F72" s="51"/>
      <c r="G72" s="84" t="s">
        <v>42</v>
      </c>
      <c r="H72" s="85">
        <f>STDEV(H59:H70)/H71</f>
        <v>3.5879468665281399E-3</v>
      </c>
    </row>
    <row r="73" spans="1:8" ht="27" customHeight="1" x14ac:dyDescent="0.3">
      <c r="A73" s="51"/>
      <c r="B73" s="51"/>
      <c r="C73" s="51"/>
      <c r="D73" s="51"/>
      <c r="E73" s="53"/>
      <c r="F73" s="51"/>
      <c r="G73" s="86" t="s">
        <v>43</v>
      </c>
      <c r="H73" s="87">
        <f>COUNT(H59:H70)</f>
        <v>9</v>
      </c>
    </row>
    <row r="74" spans="1:8" ht="18.75" customHeight="1" x14ac:dyDescent="0.3">
      <c r="A74" s="51"/>
      <c r="B74" s="51"/>
      <c r="C74" s="51"/>
      <c r="D74" s="51"/>
      <c r="E74" s="51"/>
      <c r="F74" s="53"/>
      <c r="G74" s="51"/>
      <c r="H74" s="51"/>
    </row>
    <row r="75" spans="1:8" ht="26.25" customHeight="1" x14ac:dyDescent="0.3">
      <c r="A75" s="12" t="s">
        <v>57</v>
      </c>
      <c r="B75" s="13" t="s">
        <v>58</v>
      </c>
      <c r="C75" s="115" t="str">
        <f>B20</f>
        <v xml:space="preserve">Beclometasone Dipropionate BP </v>
      </c>
      <c r="D75" s="115"/>
      <c r="E75" s="1" t="s">
        <v>59</v>
      </c>
      <c r="F75" s="1"/>
      <c r="G75" s="88">
        <f>H71</f>
        <v>1.1320734887405959</v>
      </c>
      <c r="H75" s="51"/>
    </row>
    <row r="76" spans="1:8" ht="19.5" customHeight="1" x14ac:dyDescent="0.3">
      <c r="A76" s="89"/>
      <c r="B76" s="90"/>
      <c r="C76" s="90"/>
      <c r="D76" s="90"/>
      <c r="E76" s="90"/>
      <c r="F76" s="90"/>
      <c r="G76" s="90"/>
      <c r="H76" s="90"/>
    </row>
    <row r="77" spans="1:8" ht="18.75" customHeight="1" x14ac:dyDescent="0.3">
      <c r="A77" s="1"/>
      <c r="B77" s="116" t="s">
        <v>60</v>
      </c>
      <c r="C77" s="116"/>
      <c r="D77" s="51"/>
      <c r="E77" s="23" t="s">
        <v>61</v>
      </c>
      <c r="F77" s="1"/>
      <c r="G77" s="116" t="s">
        <v>62</v>
      </c>
      <c r="H77" s="116"/>
    </row>
    <row r="78" spans="1:8" ht="34.5" customHeight="1" x14ac:dyDescent="0.3">
      <c r="A78" s="12" t="s">
        <v>63</v>
      </c>
      <c r="B78" s="91" t="s">
        <v>82</v>
      </c>
      <c r="C78" s="91"/>
      <c r="D78" s="92"/>
      <c r="E78" s="91"/>
      <c r="F78" s="1"/>
      <c r="G78" s="93"/>
      <c r="H78" s="93"/>
    </row>
    <row r="79" spans="1:8" ht="30.75" customHeight="1" x14ac:dyDescent="0.3">
      <c r="A79" s="12" t="s">
        <v>64</v>
      </c>
      <c r="B79" s="94"/>
      <c r="C79" s="94"/>
      <c r="D79" s="95"/>
      <c r="E79" s="96"/>
      <c r="F79" s="1"/>
      <c r="G79" s="97"/>
      <c r="H79" s="97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98425196850393704" right="0.98425196850393704" top="0.98425196850393704" bottom="0.98425196850393704" header="0.51181102362204722" footer="0.51181102362204722"/>
  <pageSetup paperSize="9" scale="2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0" workbookViewId="0">
      <selection activeCell="C34" sqref="C34"/>
    </sheetView>
  </sheetViews>
  <sheetFormatPr defaultRowHeight="12.75" x14ac:dyDescent="0.2"/>
  <cols>
    <col min="1" max="1" width="27.5703125" style="176" bestFit="1" customWidth="1"/>
    <col min="2" max="2" width="20.42578125" style="176" customWidth="1"/>
    <col min="3" max="3" width="31.85546875" style="176" customWidth="1"/>
    <col min="4" max="4" width="25.85546875" style="176" bestFit="1" customWidth="1"/>
    <col min="5" max="5" width="25.7109375" style="176" bestFit="1" customWidth="1"/>
    <col min="6" max="6" width="23.140625" style="176" customWidth="1"/>
    <col min="7" max="7" width="28.42578125" style="176" customWidth="1"/>
    <col min="8" max="8" width="21.5703125" style="176" customWidth="1"/>
    <col min="9" max="16384" width="9.140625" style="176"/>
  </cols>
  <sheetData>
    <row r="1" spans="1:9" s="127" customFormat="1" ht="13.5" x14ac:dyDescent="0.25"/>
    <row r="2" spans="1:9" s="127" customFormat="1" ht="13.5" x14ac:dyDescent="0.25"/>
    <row r="3" spans="1:9" s="127" customFormat="1" ht="13.5" x14ac:dyDescent="0.25"/>
    <row r="4" spans="1:9" s="127" customFormat="1" ht="13.5" x14ac:dyDescent="0.25"/>
    <row r="5" spans="1:9" s="127" customFormat="1" ht="13.5" x14ac:dyDescent="0.25"/>
    <row r="6" spans="1:9" s="127" customFormat="1" ht="13.5" x14ac:dyDescent="0.25"/>
    <row r="7" spans="1:9" s="127" customFormat="1" ht="13.5" x14ac:dyDescent="0.25"/>
    <row r="8" spans="1:9" s="127" customFormat="1" ht="13.5" x14ac:dyDescent="0.25"/>
    <row r="9" spans="1:9" s="127" customFormat="1" ht="13.5" x14ac:dyDescent="0.25"/>
    <row r="10" spans="1:9" s="127" customFormat="1" ht="13.5" x14ac:dyDescent="0.25"/>
    <row r="11" spans="1:9" s="127" customFormat="1" ht="13.5" x14ac:dyDescent="0.25"/>
    <row r="12" spans="1:9" s="127" customFormat="1" ht="13.5" x14ac:dyDescent="0.25"/>
    <row r="13" spans="1:9" s="127" customFormat="1" ht="13.5" x14ac:dyDescent="0.25">
      <c r="F13" s="128"/>
      <c r="G13" s="128"/>
      <c r="H13" s="128"/>
      <c r="I13" s="128"/>
    </row>
    <row r="14" spans="1:9" s="127" customFormat="1" ht="15.75" thickBot="1" x14ac:dyDescent="0.35">
      <c r="A14" s="129"/>
      <c r="B14" s="128"/>
      <c r="C14" s="130"/>
      <c r="D14" s="128"/>
      <c r="F14" s="131"/>
      <c r="G14" s="128"/>
      <c r="H14" s="128"/>
      <c r="I14" s="128"/>
    </row>
    <row r="15" spans="1:9" s="127" customFormat="1" ht="19.5" thickBot="1" x14ac:dyDescent="0.35">
      <c r="A15" s="132" t="s">
        <v>0</v>
      </c>
      <c r="B15" s="133"/>
      <c r="C15" s="133"/>
      <c r="D15" s="133"/>
      <c r="E15" s="133"/>
      <c r="F15" s="134"/>
      <c r="G15" s="135"/>
      <c r="H15" s="135"/>
      <c r="I15" s="128"/>
    </row>
    <row r="16" spans="1:9" s="127" customFormat="1" ht="20.100000000000001" customHeight="1" x14ac:dyDescent="0.3">
      <c r="A16" s="136" t="s">
        <v>83</v>
      </c>
      <c r="B16" s="136"/>
      <c r="C16" s="136"/>
      <c r="D16" s="136"/>
      <c r="E16" s="136"/>
      <c r="F16" s="128"/>
      <c r="G16" s="128"/>
      <c r="H16" s="128"/>
      <c r="I16" s="128"/>
    </row>
    <row r="17" spans="1:9" s="127" customFormat="1" ht="20.100000000000001" customHeight="1" x14ac:dyDescent="0.3">
      <c r="A17" s="137" t="s">
        <v>2</v>
      </c>
      <c r="B17" s="138" t="s">
        <v>3</v>
      </c>
      <c r="C17" s="139"/>
      <c r="D17" s="139"/>
      <c r="E17" s="139"/>
      <c r="F17" s="128"/>
      <c r="G17" s="128"/>
      <c r="H17" s="128"/>
      <c r="I17" s="128"/>
    </row>
    <row r="18" spans="1:9" s="127" customFormat="1" ht="20.100000000000001" customHeight="1" x14ac:dyDescent="0.3">
      <c r="A18" s="137" t="s">
        <v>4</v>
      </c>
      <c r="B18" s="138" t="s">
        <v>5</v>
      </c>
      <c r="C18" s="139">
        <v>6</v>
      </c>
      <c r="D18" s="139"/>
      <c r="E18" s="139"/>
      <c r="F18" s="128"/>
      <c r="G18" s="128"/>
      <c r="H18" s="128"/>
      <c r="I18" s="128"/>
    </row>
    <row r="19" spans="1:9" s="127" customFormat="1" ht="20.100000000000001" customHeight="1" x14ac:dyDescent="0.3">
      <c r="A19" s="137" t="s">
        <v>6</v>
      </c>
      <c r="B19" s="138" t="s">
        <v>7</v>
      </c>
      <c r="C19" s="139"/>
      <c r="D19" s="139"/>
      <c r="E19" s="139"/>
      <c r="F19" s="128"/>
      <c r="G19" s="128"/>
      <c r="H19" s="128"/>
      <c r="I19" s="128"/>
    </row>
    <row r="20" spans="1:9" s="127" customFormat="1" ht="20.100000000000001" customHeight="1" x14ac:dyDescent="0.3">
      <c r="A20" s="137" t="s">
        <v>8</v>
      </c>
      <c r="B20" s="138" t="s">
        <v>9</v>
      </c>
      <c r="C20" s="139"/>
      <c r="D20" s="139"/>
      <c r="E20" s="139"/>
      <c r="F20" s="128"/>
      <c r="G20" s="128"/>
      <c r="H20" s="128"/>
      <c r="I20" s="128"/>
    </row>
    <row r="21" spans="1:9" s="127" customFormat="1" ht="20.100000000000001" customHeight="1" x14ac:dyDescent="0.3">
      <c r="A21" s="137" t="s">
        <v>10</v>
      </c>
      <c r="B21" s="140">
        <v>42107.408819444441</v>
      </c>
      <c r="C21" s="139"/>
      <c r="D21" s="139"/>
      <c r="E21" s="139"/>
      <c r="F21" s="128"/>
      <c r="G21" s="128"/>
      <c r="H21" s="128"/>
      <c r="I21" s="128"/>
    </row>
    <row r="22" spans="1:9" s="127" customFormat="1" ht="20.100000000000001" customHeight="1" x14ac:dyDescent="0.3">
      <c r="A22" s="137" t="s">
        <v>11</v>
      </c>
      <c r="B22" s="140"/>
      <c r="C22" s="139"/>
      <c r="D22" s="139"/>
      <c r="E22" s="139"/>
      <c r="F22" s="128"/>
      <c r="G22" s="128"/>
      <c r="H22" s="128"/>
      <c r="I22" s="128"/>
    </row>
    <row r="23" spans="1:9" s="127" customFormat="1" ht="20.100000000000001" customHeight="1" x14ac:dyDescent="0.3">
      <c r="A23" s="137"/>
      <c r="B23" s="140"/>
      <c r="C23" s="139"/>
      <c r="D23" s="139"/>
      <c r="E23" s="139"/>
      <c r="F23" s="128"/>
      <c r="G23" s="128"/>
      <c r="H23" s="128"/>
      <c r="I23" s="128"/>
    </row>
    <row r="24" spans="1:9" s="127" customFormat="1" ht="16.5" x14ac:dyDescent="0.3">
      <c r="A24" s="141" t="s">
        <v>12</v>
      </c>
      <c r="B24" s="142" t="s">
        <v>84</v>
      </c>
      <c r="F24" s="128"/>
      <c r="G24" s="128"/>
      <c r="H24" s="128"/>
      <c r="I24" s="128"/>
    </row>
    <row r="25" spans="1:9" s="127" customFormat="1" ht="16.5" x14ac:dyDescent="0.3">
      <c r="A25" s="143" t="s">
        <v>13</v>
      </c>
      <c r="B25" s="144" t="s">
        <v>65</v>
      </c>
      <c r="C25" s="145"/>
      <c r="D25" s="145"/>
      <c r="E25" s="145"/>
    </row>
    <row r="26" spans="1:9" s="127" customFormat="1" ht="16.5" x14ac:dyDescent="0.3">
      <c r="A26" s="143" t="s">
        <v>15</v>
      </c>
      <c r="B26" s="146">
        <v>100.88</v>
      </c>
      <c r="C26" s="145"/>
      <c r="D26" s="145"/>
      <c r="E26" s="145"/>
    </row>
    <row r="27" spans="1:9" s="127" customFormat="1" ht="16.5" x14ac:dyDescent="0.3">
      <c r="A27" s="147" t="s">
        <v>85</v>
      </c>
      <c r="B27" s="146">
        <v>15.33</v>
      </c>
      <c r="C27" s="145"/>
      <c r="D27" s="145"/>
      <c r="E27" s="145"/>
    </row>
    <row r="28" spans="1:9" s="127" customFormat="1" ht="16.5" x14ac:dyDescent="0.3">
      <c r="A28" s="147" t="s">
        <v>86</v>
      </c>
      <c r="B28" s="148">
        <f>15.33/100*1/100</f>
        <v>1.5329999999999999E-3</v>
      </c>
      <c r="C28" s="145"/>
      <c r="D28" s="145"/>
      <c r="E28" s="145"/>
    </row>
    <row r="29" spans="1:9" s="127" customFormat="1" ht="15.75" x14ac:dyDescent="0.25">
      <c r="A29" s="145"/>
      <c r="B29" s="145"/>
      <c r="C29" s="145"/>
      <c r="D29" s="145"/>
      <c r="E29" s="145"/>
    </row>
    <row r="30" spans="1:9" s="127" customFormat="1" ht="16.5" x14ac:dyDescent="0.3">
      <c r="A30" s="149" t="s">
        <v>87</v>
      </c>
      <c r="B30" s="150" t="s">
        <v>88</v>
      </c>
      <c r="C30" s="149" t="s">
        <v>89</v>
      </c>
      <c r="D30" s="149" t="s">
        <v>90</v>
      </c>
      <c r="E30" s="151" t="s">
        <v>91</v>
      </c>
    </row>
    <row r="31" spans="1:9" s="127" customFormat="1" ht="16.5" x14ac:dyDescent="0.3">
      <c r="A31" s="152">
        <v>1</v>
      </c>
      <c r="B31" s="153">
        <v>605417</v>
      </c>
      <c r="C31" s="153">
        <v>10697.3</v>
      </c>
      <c r="D31" s="154">
        <v>1.1000000000000001</v>
      </c>
      <c r="E31" s="155">
        <v>11.4</v>
      </c>
    </row>
    <row r="32" spans="1:9" s="127" customFormat="1" ht="16.5" x14ac:dyDescent="0.3">
      <c r="A32" s="152">
        <v>2</v>
      </c>
      <c r="B32" s="153">
        <v>605329</v>
      </c>
      <c r="C32" s="153">
        <v>10678</v>
      </c>
      <c r="D32" s="154">
        <v>1.1000000000000001</v>
      </c>
      <c r="E32" s="154">
        <v>11.4</v>
      </c>
    </row>
    <row r="33" spans="1:6" s="127" customFormat="1" ht="16.5" x14ac:dyDescent="0.3">
      <c r="A33" s="152">
        <v>3</v>
      </c>
      <c r="B33" s="153">
        <v>601318</v>
      </c>
      <c r="C33" s="153">
        <v>10834.6</v>
      </c>
      <c r="D33" s="154">
        <v>1.1000000000000001</v>
      </c>
      <c r="E33" s="154">
        <v>11.4</v>
      </c>
    </row>
    <row r="34" spans="1:6" s="127" customFormat="1" ht="16.5" x14ac:dyDescent="0.3">
      <c r="A34" s="152">
        <v>4</v>
      </c>
      <c r="B34" s="153">
        <v>604229</v>
      </c>
      <c r="C34" s="153">
        <v>10658.6</v>
      </c>
      <c r="D34" s="154">
        <v>1.1000000000000001</v>
      </c>
      <c r="E34" s="154">
        <v>11.4</v>
      </c>
    </row>
    <row r="35" spans="1:6" s="127" customFormat="1" ht="16.5" x14ac:dyDescent="0.3">
      <c r="A35" s="152">
        <v>5</v>
      </c>
      <c r="B35" s="153">
        <v>602396</v>
      </c>
      <c r="C35" s="153">
        <v>10790.7</v>
      </c>
      <c r="D35" s="154">
        <v>1.1000000000000001</v>
      </c>
      <c r="E35" s="154">
        <v>11.4</v>
      </c>
    </row>
    <row r="36" spans="1:6" s="127" customFormat="1" ht="16.5" x14ac:dyDescent="0.3">
      <c r="A36" s="152">
        <v>6</v>
      </c>
      <c r="B36" s="156">
        <v>601501</v>
      </c>
      <c r="C36" s="156">
        <v>10848.5</v>
      </c>
      <c r="D36" s="157">
        <v>1.1000000000000001</v>
      </c>
      <c r="E36" s="157">
        <v>11.4</v>
      </c>
    </row>
    <row r="37" spans="1:6" s="127" customFormat="1" ht="16.5" x14ac:dyDescent="0.3">
      <c r="A37" s="158" t="s">
        <v>92</v>
      </c>
      <c r="B37" s="159">
        <f>AVERAGE(B31:B36)</f>
        <v>603365</v>
      </c>
      <c r="C37" s="160">
        <f>AVERAGE(C31:C36)</f>
        <v>10751.283333333333</v>
      </c>
      <c r="D37" s="161">
        <f>AVERAGE(D31:D36)</f>
        <v>1.0999999999999999</v>
      </c>
      <c r="E37" s="161">
        <f>AVERAGE(E31:E36)</f>
        <v>11.4</v>
      </c>
    </row>
    <row r="38" spans="1:6" s="127" customFormat="1" ht="16.5" x14ac:dyDescent="0.3">
      <c r="A38" s="162" t="s">
        <v>93</v>
      </c>
      <c r="B38" s="163">
        <f>(STDEV(B31:B36)/B37)</f>
        <v>3.0933997531970262E-3</v>
      </c>
      <c r="C38" s="164"/>
      <c r="D38" s="164"/>
      <c r="E38" s="165"/>
      <c r="F38" s="128"/>
    </row>
    <row r="39" spans="1:6" s="128" customFormat="1" ht="16.5" x14ac:dyDescent="0.3">
      <c r="A39" s="166" t="s">
        <v>43</v>
      </c>
      <c r="B39" s="167">
        <f>COUNT(B31:B36)</f>
        <v>6</v>
      </c>
      <c r="C39" s="168"/>
      <c r="D39" s="169"/>
      <c r="E39" s="170"/>
    </row>
    <row r="40" spans="1:6" s="128" customFormat="1" ht="15.75" x14ac:dyDescent="0.25">
      <c r="A40" s="145"/>
      <c r="B40" s="145"/>
      <c r="C40" s="145"/>
      <c r="D40" s="145"/>
      <c r="E40" s="171"/>
    </row>
    <row r="41" spans="1:6" s="128" customFormat="1" ht="16.5" x14ac:dyDescent="0.3">
      <c r="A41" s="143" t="s">
        <v>94</v>
      </c>
      <c r="B41" s="172" t="s">
        <v>95</v>
      </c>
      <c r="C41" s="173"/>
      <c r="D41" s="173"/>
      <c r="E41" s="174"/>
    </row>
    <row r="42" spans="1:6" s="127" customFormat="1" ht="16.5" x14ac:dyDescent="0.3">
      <c r="A42" s="143"/>
      <c r="B42" s="172" t="s">
        <v>96</v>
      </c>
      <c r="C42" s="173"/>
      <c r="D42" s="173"/>
      <c r="E42" s="174"/>
      <c r="F42" s="128"/>
    </row>
    <row r="43" spans="1:6" s="127" customFormat="1" ht="16.5" x14ac:dyDescent="0.3">
      <c r="A43" s="143"/>
      <c r="B43" s="175" t="s">
        <v>97</v>
      </c>
      <c r="C43" s="173"/>
      <c r="D43" s="173"/>
      <c r="E43" s="173"/>
    </row>
    <row r="44" spans="1:6" s="127" customFormat="1" ht="15.75" x14ac:dyDescent="0.25">
      <c r="A44" s="145"/>
      <c r="B44" s="145"/>
      <c r="C44" s="145"/>
      <c r="D44" s="145"/>
      <c r="E44" s="145"/>
    </row>
  </sheetData>
  <mergeCells count="2">
    <mergeCell ref="A15:F15"/>
    <mergeCell ref="A16:E1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Beclometasone Dipropionate</vt:lpstr>
      <vt:lpstr>SST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HPLC-M</cp:lastModifiedBy>
  <cp:lastPrinted>2015-04-15T12:15:53Z</cp:lastPrinted>
  <dcterms:created xsi:type="dcterms:W3CDTF">2005-07-05T10:19:27Z</dcterms:created>
  <dcterms:modified xsi:type="dcterms:W3CDTF">2015-04-15T12:16:04Z</dcterms:modified>
  <cp:category/>
</cp:coreProperties>
</file>