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Uniformity" sheetId="1" r:id="rId4"/>
    <sheet name="OMEPRAZOL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<sst xmlns="http://schemas.openxmlformats.org/spreadsheetml/2006/main" uniqueCount="93">
  <si>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Please enter the required information in the cells highlighted in green</t>
  </si>
  <si>
    <t>Uniformity of Weight Test Report</t>
  </si>
  <si>
    <t>Sample Name:</t>
  </si>
  <si>
    <t>Ocid IV</t>
  </si>
  <si>
    <t>Laboratory Ref No:</t>
  </si>
  <si>
    <t>NDQD201406545</t>
  </si>
  <si>
    <t>Active Ingredient:</t>
  </si>
  <si>
    <t>Omeprazole BP 40mg</t>
  </si>
  <si>
    <t>Label Claim:</t>
  </si>
  <si>
    <t>Each vials contains Omeprazole BP 40 mg</t>
  </si>
  <si>
    <t>Date Analysis Started:</t>
  </si>
  <si>
    <t>2014-08-06 09:59:28</t>
  </si>
  <si>
    <t>Date Analysis Completed:</t>
  </si>
  <si>
    <t>2015-04-15 09:01:55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</si>
  <si>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</si>
  <si>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</si>
  <si>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</si>
  <si>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</si>
  <si>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</si>
  <si>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</si>
  <si>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</si>
  <si>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</si>
  <si>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</si>
  <si>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</si>
  <si>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</si>
  <si>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</si>
  <si>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</si>
  <si>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</si>
  <si>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</si>
  <si>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</si>
  <si>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</si>
  <si>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</si>
  <si>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</si>
  <si>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</si>
  <si>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</si>
  <si>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</si>
  <si>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</si>
  <si>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</si>
  <si>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</si>
  <si>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</si>
  <si>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</si>
  <si>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</si>
  <si>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</si>
  <si>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</si>
  <si>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</si>
  <si>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</si>
  <si>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Injection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</si>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</sst>
</file>

<file path=xl/styles.xml><?xml version="1.0" encoding="utf-8"?>
<styleSheet xmlns="http://schemas.openxmlformats.org/spreadsheetml/2006/main" xml:space="preserve">
  <numFmts count="9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1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Book Antiqua"/>
    </font>
    <font>
      <b val="1"/>
      <i val="0"/>
      <strike val="0"/>
      <u val="single"/>
      <sz val="10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1" applyFont="1" applyNumberFormat="1" applyFill="0" applyBorder="1" applyAlignment="1">
      <alignment horizontal="center" vertical="bottom" textRotation="0" wrapText="false" shrinkToFit="false"/>
    </xf>
    <xf xfId="0" fontId="5" numFmtId="164" fillId="2" borderId="2" applyFont="1" applyNumberFormat="1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1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3" borderId="8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2" fillId="3" borderId="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165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11" applyFont="1" applyNumberFormat="1" applyFill="0" applyBorder="1" applyAlignment="1">
      <alignment horizontal="center" vertical="bottom" textRotation="0" wrapText="false" shrinkToFit="false"/>
    </xf>
    <xf xfId="0" fontId="1" numFmtId="165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5" numFmtId="165" fillId="2" borderId="14" applyFont="1" applyNumberFormat="1" applyFill="0" applyBorder="1" applyAlignment="1">
      <alignment horizontal="center" vertical="bottom" textRotation="0" wrapText="false" shrinkToFit="false"/>
    </xf>
    <xf xfId="0" fontId="5" numFmtId="165" fillId="2" borderId="15" applyFont="1" applyNumberFormat="1" applyFill="0" applyBorder="1" applyAlignment="1">
      <alignment horizontal="center" vertical="bottom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67" fillId="2" borderId="17" applyFont="1" applyNumberFormat="1" applyFill="0" applyBorder="1" applyAlignment="1">
      <alignment horizontal="center" vertical="bottom" textRotation="0" wrapText="false" shrinkToFit="false"/>
    </xf>
    <xf xfId="0" fontId="5" numFmtId="168" fillId="2" borderId="18" applyFont="1" applyNumberFormat="1" applyFill="0" applyBorder="1" applyAlignment="1">
      <alignment horizontal="center" vertical="center" textRotation="0" wrapText="false" shrinkToFit="false"/>
    </xf>
    <xf xfId="0" fontId="5" numFmtId="167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0" fillId="2" borderId="20" applyFont="1" applyNumberFormat="1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69" fillId="2" borderId="24" applyFont="1" applyNumberFormat="1" applyFill="0" applyBorder="1" applyAlignment="1">
      <alignment horizontal="center" vertical="center" textRotation="0" wrapText="false" shrinkToFit="false"/>
    </xf>
    <xf xfId="0" fontId="5" numFmtId="169" fillId="2" borderId="25" applyFont="1" applyNumberFormat="1" applyFill="0" applyBorder="1" applyAlignment="1">
      <alignment horizontal="center" vertical="center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0" numFmtId="170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170" fillId="2" borderId="0" applyFont="1" applyNumberFormat="1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0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9" numFmtId="2" fillId="2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169" fillId="2" borderId="0" applyFont="1" applyNumberFormat="1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26" applyFont="1" applyNumberFormat="0" applyFill="0" applyBorder="1" applyAlignment="1">
      <alignment horizontal="right" vertical="bottom" textRotation="0" wrapText="false" shrinkToFit="false"/>
    </xf>
    <xf xfId="0" fontId="11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28" applyFont="1" applyNumberFormat="0" applyFill="0" applyBorder="1" applyAlignment="1">
      <alignment horizontal="right" vertical="bottom" textRotation="0" wrapText="false" shrinkToFit="false"/>
    </xf>
    <xf xfId="0" fontId="11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0" fillId="2" borderId="27" applyFont="1" applyNumberFormat="0" applyFill="0" applyBorder="1" applyAlignment="1">
      <alignment horizontal="center" vertical="bottom" textRotation="0" wrapText="false" shrinkToFit="false"/>
    </xf>
    <xf xfId="0" fontId="9" numFmtId="0" fillId="2" borderId="30" applyFont="1" applyNumberFormat="0" applyFill="0" applyBorder="1" applyAlignment="1">
      <alignment horizontal="center" vertical="bottom" textRotation="0" wrapText="false" shrinkToFit="false"/>
    </xf>
    <xf xfId="0" fontId="9" numFmtId="0" fillId="2" borderId="31" applyFont="1" applyNumberFormat="0" applyFill="0" applyBorder="1" applyAlignment="1">
      <alignment horizontal="center" vertical="bottom" textRotation="0" wrapText="false" shrinkToFit="false"/>
    </xf>
    <xf xfId="0" fontId="9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11" numFmtId="0" fillId="3" borderId="3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71" fillId="2" borderId="31" applyFont="1" applyNumberFormat="1" applyFill="0" applyBorder="1" applyAlignment="1">
      <alignment horizontal="center" vertical="bottom" textRotation="0" wrapText="false" shrinkToFit="false"/>
    </xf>
    <xf xfId="0" fontId="7" numFmtId="171" fillId="2" borderId="32" applyFont="1" applyNumberFormat="1" applyFill="0" applyBorder="1" applyAlignment="1">
      <alignment horizontal="center" vertical="bottom" textRotation="0" wrapText="false" shrinkToFit="false"/>
    </xf>
    <xf xfId="0" fontId="7" numFmtId="0" fillId="2" borderId="29" applyFont="1" applyNumberFormat="0" applyFill="0" applyBorder="1" applyAlignment="1">
      <alignment horizontal="center" vertical="bottom" textRotation="0" wrapText="false" shrinkToFit="false"/>
    </xf>
    <xf xfId="0" fontId="11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71" fillId="2" borderId="35" applyFont="1" applyNumberFormat="1" applyFill="0" applyBorder="1" applyAlignment="1">
      <alignment horizontal="center" vertical="bottom" textRotation="0" wrapText="false" shrinkToFit="false"/>
    </xf>
    <xf xfId="0" fontId="7" numFmtId="171" fillId="2" borderId="36" applyFont="1" applyNumberFormat="1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11" numFmtId="0" fillId="3" borderId="3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71" fillId="2" borderId="38" applyFont="1" applyNumberFormat="1" applyFill="0" applyBorder="1" applyAlignment="1">
      <alignment horizontal="center" vertical="bottom" textRotation="0" wrapText="false" shrinkToFit="false"/>
    </xf>
    <xf xfId="0" fontId="7" numFmtId="171" fillId="2" borderId="39" applyFont="1" applyNumberFormat="1" applyFill="0" applyBorder="1" applyAlignment="1">
      <alignment horizontal="center" vertical="bottom" textRotation="0" wrapText="false" shrinkToFit="false"/>
    </xf>
    <xf xfId="0" fontId="7" numFmtId="0" fillId="2" borderId="29" applyFont="1" applyNumberFormat="0" applyFill="0" applyBorder="1" applyAlignment="1">
      <alignment horizontal="right" vertical="bottom" textRotation="0" wrapText="false" shrinkToFit="false"/>
    </xf>
    <xf xfId="0" fontId="9" numFmtId="1" fillId="4" borderId="14" applyFont="1" applyNumberFormat="1" applyFill="1" applyBorder="1" applyAlignment="1">
      <alignment horizontal="center" vertical="bottom" textRotation="0" wrapText="false" shrinkToFit="false"/>
    </xf>
    <xf xfId="0" fontId="9" numFmtId="171" fillId="4" borderId="40" applyFont="1" applyNumberFormat="1" applyFill="1" applyBorder="1" applyAlignment="1">
      <alignment horizontal="center" vertical="bottom" textRotation="0" wrapText="false" shrinkToFit="false"/>
    </xf>
    <xf xfId="0" fontId="9" numFmtId="171" fillId="4" borderId="41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42" applyFont="1" applyNumberFormat="0" applyFill="0" applyBorder="1" applyAlignment="1">
      <alignment horizontal="right" vertical="bottom" textRotation="0" wrapText="false" shrinkToFit="false"/>
    </xf>
    <xf xfId="0" fontId="11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23" applyFont="1" applyNumberFormat="0" applyFill="0" applyBorder="1" applyAlignment="1">
      <alignment horizontal="right" vertical="bottom" textRotation="0" wrapText="false" shrinkToFit="false"/>
    </xf>
    <xf xfId="0" fontId="7" numFmtId="2" fillId="4" borderId="6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29" applyFont="1" applyNumberFormat="0" applyFill="0" applyBorder="1" applyAlignment="1">
      <alignment horizontal="center" vertical="bottom" textRotation="0" wrapText="false" shrinkToFit="false"/>
    </xf>
    <xf xfId="0" fontId="7" numFmtId="2" fillId="5" borderId="6" applyFont="1" applyNumberFormat="1" applyFill="1" applyBorder="1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2" fillId="4" borderId="7" applyFont="1" applyNumberFormat="1" applyFill="1" applyBorder="1" applyAlignment="1">
      <alignment horizontal="center" vertical="bottom" textRotation="0" wrapText="false" shrinkToFit="false"/>
    </xf>
    <xf xfId="0" fontId="7" numFmtId="0" fillId="2" borderId="43" applyFont="1" applyNumberFormat="0" applyFill="0" applyBorder="1" applyAlignment="1">
      <alignment horizontal="right" vertical="bottom" textRotation="0" wrapText="false" shrinkToFit="false"/>
    </xf>
    <xf xfId="0" fontId="11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2" fillId="4" borderId="25" applyFont="1" applyNumberFormat="1" applyFill="1" applyBorder="1" applyAlignment="1">
      <alignment horizontal="center" vertical="bottom" textRotation="0" wrapText="false" shrinkToFit="false"/>
    </xf>
    <xf xfId="0" fontId="9" numFmtId="171" fillId="5" borderId="24" applyFont="1" applyNumberFormat="1" applyFill="1" applyBorder="1" applyAlignment="1">
      <alignment horizontal="center" vertical="bottom" textRotation="0" wrapText="false" shrinkToFit="false"/>
    </xf>
    <xf xfId="0" fontId="7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6" applyFont="1" applyNumberFormat="1" applyFill="1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right" vertical="bottom" textRotation="0" wrapText="false" shrinkToFit="false"/>
    </xf>
    <xf xfId="0" fontId="7" numFmtId="0" fillId="5" borderId="25" applyFont="1" applyNumberFormat="0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165" fillId="2" borderId="0" applyFont="1" applyNumberFormat="1" applyFill="0" applyBorder="0" applyAlignment="1">
      <alignment horizontal="center" vertical="bottom" textRotation="0" wrapText="false" shrinkToFit="false"/>
    </xf>
    <xf xfId="0" fontId="9" numFmtId="2" fillId="2" borderId="24" applyFont="1" applyNumberFormat="1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7" numFmtId="0" fillId="2" borderId="24" applyFont="1" applyNumberFormat="0" applyFill="0" applyBorder="1" applyAlignment="1">
      <alignment horizontal="center" vertical="bottom" textRotation="0" wrapText="false" shrinkToFit="false"/>
    </xf>
    <xf xfId="0" fontId="11" numFmtId="0" fillId="3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2" borderId="26" applyFont="1" applyNumberFormat="1" applyFill="0" applyBorder="1" applyAlignment="1">
      <alignment horizontal="center" vertical="bottom" textRotation="0" wrapText="false" shrinkToFit="false"/>
    </xf>
    <xf xfId="0" fontId="7" numFmtId="10" fillId="2" borderId="24" applyFont="1" applyNumberFormat="1" applyFill="0" applyBorder="1" applyAlignment="1">
      <alignment horizontal="center" vertical="center" textRotation="0" wrapText="false" shrinkToFit="false"/>
    </xf>
    <xf xfId="0" fontId="7" numFmtId="0" fillId="2" borderId="45" applyFont="1" applyNumberFormat="0" applyFill="0" applyBorder="1" applyAlignment="1">
      <alignment horizontal="center" vertical="bottom" textRotation="0" wrapText="false" shrinkToFit="false"/>
    </xf>
    <xf xfId="0" fontId="7" numFmtId="2" fillId="2" borderId="28" applyFont="1" applyNumberFormat="1" applyFill="0" applyBorder="1" applyAlignment="1">
      <alignment horizontal="center" vertical="bottom" textRotation="0" wrapText="false" shrinkToFit="false"/>
    </xf>
    <xf xfId="0" fontId="7" numFmtId="10" fillId="2" borderId="45" applyFont="1" applyNumberFormat="1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bottom" textRotation="0" wrapText="false" shrinkToFit="false"/>
    </xf>
    <xf xfId="0" fontId="11" numFmtId="0" fillId="3" borderId="4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10" fillId="2" borderId="27" applyFont="1" applyNumberFormat="1" applyFill="0" applyBorder="1" applyAlignment="1">
      <alignment horizontal="center" vertical="center" textRotation="0" wrapText="false" shrinkToFit="false"/>
    </xf>
    <xf xfId="0" fontId="7" numFmtId="2" fillId="2" borderId="45" applyFont="1" applyNumberFormat="1" applyFill="0" applyBorder="1" applyAlignment="1">
      <alignment horizontal="center" vertical="bottom" textRotation="0" wrapText="false" shrinkToFit="false"/>
    </xf>
    <xf xfId="0" fontId="7" numFmtId="10" fillId="2" borderId="29" applyFont="1" applyNumberFormat="1" applyFill="0" applyBorder="1" applyAlignment="1">
      <alignment horizontal="center" vertical="center" textRotation="0" wrapText="false" shrinkToFit="false"/>
    </xf>
    <xf xfId="0" fontId="7" numFmtId="2" fillId="2" borderId="25" applyFont="1" applyNumberFormat="1" applyFill="0" applyBorder="1" applyAlignment="1">
      <alignment horizontal="center" vertical="bottom" textRotation="0" wrapText="false" shrinkToFit="false"/>
    </xf>
    <xf xfId="0" fontId="7" numFmtId="10" fillId="2" borderId="46" applyFont="1" applyNumberFormat="1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bottom" textRotation="0" wrapText="false" shrinkToFit="false"/>
    </xf>
    <xf xfId="0" fontId="10" numFmtId="0" fillId="2" borderId="46" applyFont="1" applyNumberFormat="0" applyFill="0" applyBorder="1" applyAlignment="1">
      <alignment horizontal="center" vertical="bottom" textRotation="0" wrapText="false" shrinkToFit="false"/>
    </xf>
    <xf xfId="0" fontId="7" numFmtId="10" fillId="2" borderId="25" applyFont="1" applyNumberFormat="1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1">
      <alignment horizontal="right" vertical="bottom" textRotation="0" wrapText="false" shrinkToFit="false"/>
    </xf>
    <xf xfId="0" fontId="11" numFmtId="10" fillId="5" borderId="4" applyFont="1" applyNumberFormat="1" applyFill="1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right" vertical="bottom" textRotation="0" wrapText="false" shrinkToFit="false"/>
    </xf>
    <xf xfId="0" fontId="11" numFmtId="10" fillId="4" borderId="5" applyFont="1" applyNumberFormat="1" applyFill="1" applyBorder="1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1">
      <alignment horizontal="right" vertical="bottom" textRotation="0" wrapText="false" shrinkToFit="false"/>
    </xf>
    <xf xfId="0" fontId="11" numFmtId="0" fillId="5" borderId="8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167" fillId="2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true" shrinkToFit="false"/>
    </xf>
    <xf xfId="0" fontId="7" numFmtId="0" fillId="2" borderId="19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2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9" numFmtId="0" fillId="2" borderId="2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9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3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11" numFmtId="2" fillId="3" borderId="2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2" fillId="3" borderId="4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2" fillId="3" borderId="2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4" numFmtId="0" fillId="2" borderId="47" applyFont="1" applyNumberFormat="0" applyFill="0" applyBorder="1" applyAlignment="1">
      <alignment horizontal="center" vertical="bottom" textRotation="0" wrapText="false" shrinkToFit="false"/>
    </xf>
    <xf xfId="0" fontId="14" numFmtId="0" fillId="2" borderId="20" applyFont="1" applyNumberFormat="0" applyFill="0" applyBorder="1" applyAlignment="1">
      <alignment horizontal="center" vertical="bottom" textRotation="0" wrapText="false" shrinkToFit="false"/>
    </xf>
    <xf xfId="0" fontId="14" numFmtId="0" fillId="2" borderId="2" applyFont="1" applyNumberFormat="0" applyFill="0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4" numFmtId="0" fillId="2" borderId="47" applyFont="1" applyNumberFormat="0" applyFill="0" applyBorder="1" applyAlignment="1">
      <alignment horizontal="justify" vertical="center" textRotation="0" wrapText="true" shrinkToFit="false"/>
    </xf>
    <xf xfId="0" fontId="14" numFmtId="0" fillId="2" borderId="20" applyFont="1" applyNumberFormat="0" applyFill="0" applyBorder="1" applyAlignment="1">
      <alignment horizontal="justify" vertical="center" textRotation="0" wrapText="true" shrinkToFit="false"/>
    </xf>
    <xf xfId="0" fontId="14" numFmtId="0" fillId="2" borderId="2" applyFont="1" applyNumberFormat="0" applyFill="0" applyBorder="1" applyAlignment="1">
      <alignment horizontal="justify" vertical="center" textRotation="0" wrapText="true" shrinkToFit="false"/>
    </xf>
    <xf xfId="0" fontId="14" numFmtId="0" fillId="2" borderId="47" applyFont="1" applyNumberFormat="0" applyFill="0" applyBorder="1" applyAlignment="1">
      <alignment horizontal="left" vertical="center" textRotation="0" wrapText="true" shrinkToFit="false"/>
    </xf>
    <xf xfId="0" fontId="14" numFmtId="0" fillId="2" borderId="20" applyFont="1" applyNumberFormat="0" applyFill="0" applyBorder="1" applyAlignment="1">
      <alignment horizontal="left" vertical="center" textRotation="0" wrapText="true" shrinkToFit="false"/>
    </xf>
    <xf xfId="0" fontId="14" numFmtId="0" fillId="2" borderId="2" applyFont="1" applyNumberFormat="0" applyFill="0" applyBorder="1" applyAlignment="1">
      <alignment horizontal="left" vertical="center" textRotation="0" wrapText="true" shrinkToFit="false"/>
    </xf>
    <xf xfId="0" fontId="9" numFmtId="0" fillId="2" borderId="9" applyFont="1" applyNumberFormat="0" applyFill="0" applyBorder="1" applyAlignment="1">
      <alignment horizontal="center" vertical="bottom" textRotation="0" wrapText="false" shrinkToFit="false"/>
    </xf>
    <xf xfId="0" fontId="9" numFmtId="0" fillId="2" borderId="42" applyFont="1" applyNumberFormat="0" applyFill="0" applyBorder="1" applyAlignment="1">
      <alignment horizontal="center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bottom" textRotation="0" wrapText="false" shrinkToFit="false"/>
    </xf>
    <xf xfId="0" fontId="14" numFmtId="0" fillId="2" borderId="26" applyFont="1" applyNumberFormat="0" applyFill="0" applyBorder="1" applyAlignment="1">
      <alignment horizontal="left" vertical="center" textRotation="0" wrapText="true" shrinkToFit="false"/>
    </xf>
    <xf xfId="0" fontId="14" numFmtId="0" fillId="2" borderId="27" applyFont="1" applyNumberFormat="0" applyFill="0" applyBorder="1" applyAlignment="1">
      <alignment horizontal="left" vertical="center" textRotation="0" wrapText="true" shrinkToFit="false"/>
    </xf>
    <xf xfId="0" fontId="14" numFmtId="0" fillId="2" borderId="44" applyFont="1" applyNumberFormat="0" applyFill="0" applyBorder="1" applyAlignment="1">
      <alignment horizontal="left" vertical="center" textRotation="0" wrapText="true" shrinkToFit="false"/>
    </xf>
    <xf xfId="0" fontId="14" numFmtId="0" fillId="2" borderId="46" applyFont="1" applyNumberFormat="0" applyFill="0" applyBorder="1" applyAlignment="1">
      <alignment horizontal="left" vertical="center" textRotation="0" wrapText="true" shrinkToFit="false"/>
    </xf>
    <xf xfId="0" fontId="9" numFmtId="0" fillId="2" borderId="21" applyFont="1" applyNumberFormat="0" applyFill="0" applyBorder="1" applyAlignment="1">
      <alignment horizontal="center" vertical="bottom" textRotation="0" wrapText="false" shrinkToFit="false"/>
    </xf>
    <xf xfId="0" fontId="9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b val="0"/>
        <i val="0"/>
        <strike val="1"/>
        <sz val="10"/>
        <color rgb="FF00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0" workbookViewId="0" showGridLines="true" showRowColHeaders="1">
      <selection activeCell="E40" sqref="E40"/>
    </sheetView>
  </sheetViews>
  <sheetFormatPr defaultRowHeight="14.4" defaultColWidth="9.140625" outlineLevelRow="0" outlineLevelCol="0"/>
  <cols>
    <col min="1" max="1" width="13.140625" customWidth="true" style="22"/>
    <col min="2" max="2" width="17.85546875" customWidth="true" style="2"/>
    <col min="3" max="3" width="18.85546875" customWidth="true" style="22"/>
    <col min="4" max="4" width="19.7109375" customWidth="true" style="23"/>
    <col min="5" max="5" width="18.42578125" customWidth="true" style="22"/>
    <col min="6" max="6" width="6.42578125" customWidth="true" style="1"/>
    <col min="7" max="7" width="17.140625" customWidth="true" style="1"/>
    <col min="8" max="8" width="13.140625" customWidth="true" style="1"/>
    <col min="9" max="9" width="11" customWidth="true" style="1"/>
    <col min="10" max="10" width="15" customWidth="true" style="1"/>
    <col min="11" max="11" width="7.5703125" customWidth="true" style="1"/>
    <col min="12" max="12" width="13.140625" customWidth="true" style="1"/>
    <col min="13" max="13" width="11" customWidth="true" style="1"/>
    <col min="14" max="14" width="12.28515625" customWidth="true" style="1"/>
    <col min="15" max="15" width="6.5703125" customWidth="true" style="1"/>
    <col min="16" max="16" width="9.140625" style="1"/>
  </cols>
  <sheetData>
    <row r="1" spans="1:16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6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6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6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6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6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6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6" customHeight="1" ht="19.5">
      <c r="A8" s="71" t="s">
        <v>0</v>
      </c>
      <c r="B8" s="71"/>
      <c r="C8" s="71"/>
      <c r="D8" s="71"/>
      <c r="E8" s="71"/>
      <c r="F8" s="71"/>
      <c r="G8" s="71"/>
      <c r="H8" s="4"/>
      <c r="I8" s="3"/>
      <c r="J8" s="4"/>
      <c r="K8" s="11"/>
      <c r="L8" s="4"/>
      <c r="M8" s="11"/>
      <c r="N8" s="4"/>
      <c r="O8" s="11"/>
    </row>
    <row r="9" spans="1:16" customHeight="1" ht="19.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6" customHeight="1" ht="16.5">
      <c r="A10" s="72" t="s">
        <v>1</v>
      </c>
      <c r="B10" s="72"/>
      <c r="C10" s="72"/>
      <c r="D10" s="72"/>
      <c r="E10" s="72"/>
      <c r="F10" s="72"/>
      <c r="G10" s="72"/>
      <c r="H10" s="4"/>
      <c r="I10" s="3"/>
      <c r="J10" s="4"/>
      <c r="K10" s="11"/>
      <c r="L10" s="4"/>
      <c r="M10" s="11"/>
      <c r="N10" s="4"/>
      <c r="O10" s="11"/>
    </row>
    <row r="11" spans="1:16" customHeight="1" ht="15">
      <c r="A11" s="69" t="s">
        <v>2</v>
      </c>
      <c r="B11" s="69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6" customHeight="1" ht="15">
      <c r="A12" s="69" t="s">
        <v>4</v>
      </c>
      <c r="B12" s="69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6" customHeight="1" ht="15">
      <c r="A13" s="69" t="s">
        <v>6</v>
      </c>
      <c r="B13" s="69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6" customHeight="1" ht="15">
      <c r="A14" s="69" t="s">
        <v>8</v>
      </c>
      <c r="B14" s="69"/>
      <c r="C14" s="70" t="s">
        <v>9</v>
      </c>
      <c r="D14" s="70"/>
      <c r="E14" s="70"/>
      <c r="F14" s="70"/>
      <c r="G14" s="70"/>
      <c r="H14" s="4"/>
      <c r="I14" s="3"/>
      <c r="J14" s="4"/>
      <c r="K14" s="11"/>
      <c r="L14" s="4"/>
      <c r="M14" s="11"/>
      <c r="N14" s="4"/>
      <c r="O14" s="11"/>
    </row>
    <row r="15" spans="1:16" customHeight="1" ht="15">
      <c r="A15" s="69" t="s">
        <v>10</v>
      </c>
      <c r="B15" s="69"/>
      <c r="C15" s="24" t="s">
        <v>11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6" customHeight="1" ht="15">
      <c r="A16" s="69" t="s">
        <v>12</v>
      </c>
      <c r="B16" s="69"/>
      <c r="C16" s="24" t="s">
        <v>13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6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6" customHeight="1" ht="15">
      <c r="A18" s="73" t="s">
        <v>14</v>
      </c>
      <c r="B18" s="73"/>
      <c r="C18" s="25" t="s">
        <v>15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6" customHeight="1" ht="15.75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6" customHeight="1" ht="15.75">
      <c r="A20" s="27" t="s">
        <v>16</v>
      </c>
      <c r="B20" s="28" t="s">
        <v>17</v>
      </c>
      <c r="C20" s="29" t="s">
        <v>18</v>
      </c>
      <c r="D20" s="27" t="s">
        <v>19</v>
      </c>
      <c r="E20" s="30" t="s">
        <v>20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6">
      <c r="A21" s="31">
        <v>1</v>
      </c>
      <c r="B21" s="32">
        <v>13008</v>
      </c>
      <c r="C21" s="33">
        <v>12933.83</v>
      </c>
      <c r="D21" s="34">
        <f>B21-C21</f>
        <v>74.17</v>
      </c>
      <c r="E21" s="35">
        <f>(D21-$D$43)/$D$43</f>
        <v>0.0015303596345106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6">
      <c r="A22" s="36">
        <v>2</v>
      </c>
      <c r="B22" s="37">
        <v>12795.95</v>
      </c>
      <c r="C22" s="38">
        <v>12721.11</v>
      </c>
      <c r="D22" s="39">
        <f>B22-C22</f>
        <v>74.84</v>
      </c>
      <c r="E22" s="35">
        <f>(D22-$D$43)/$D$43</f>
        <v>0.010577485709139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6">
      <c r="A23" s="36">
        <v>3</v>
      </c>
      <c r="B23" s="37">
        <v>13131.18</v>
      </c>
      <c r="C23" s="38">
        <v>13056.27</v>
      </c>
      <c r="D23" s="39">
        <f>B23-C23</f>
        <v>74.91</v>
      </c>
      <c r="E23" s="35">
        <f>(D23-$D$43)/$D$43</f>
        <v>0.011522707836335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6">
      <c r="A24" s="36">
        <v>4</v>
      </c>
      <c r="B24" s="37">
        <v>12677.6</v>
      </c>
      <c r="C24" s="38">
        <v>12603.57</v>
      </c>
      <c r="D24" s="39">
        <f>B24-C24</f>
        <v>74.030000000001</v>
      </c>
      <c r="E24" s="35">
        <f>(D24-$D$43)/$D$43</f>
        <v>-0.00036008461988131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6">
      <c r="A25" s="36">
        <v>5</v>
      </c>
      <c r="B25" s="37">
        <v>12866.05</v>
      </c>
      <c r="C25" s="38">
        <v>12791.88</v>
      </c>
      <c r="D25" s="39">
        <f>B25-C25</f>
        <v>74.17</v>
      </c>
      <c r="E25" s="35">
        <f>(D25-$D$43)/$D$43</f>
        <v>0.0015303596345106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6">
      <c r="A26" s="36">
        <v>6</v>
      </c>
      <c r="B26" s="37">
        <v>12645.61</v>
      </c>
      <c r="C26" s="38">
        <v>12573.39</v>
      </c>
      <c r="D26" s="39">
        <f>B26-C26</f>
        <v>72.220000000001</v>
      </c>
      <c r="E26" s="35">
        <f>(D26-$D$43)/$D$43</f>
        <v>-0.024800828194614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6">
      <c r="A27" s="36">
        <v>7</v>
      </c>
      <c r="B27" s="37"/>
      <c r="C27" s="38"/>
      <c r="D27" s="39" t="str">
        <f>B27-C27</f>
        <v>0</v>
      </c>
      <c r="E27" s="35" t="str">
        <f>(D27-$D$43)/$D$43</f>
        <v>0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6">
      <c r="A28" s="36">
        <v>8</v>
      </c>
      <c r="B28" s="37"/>
      <c r="C28" s="38"/>
      <c r="D28" s="39" t="str">
        <f>B28-C28</f>
        <v>0</v>
      </c>
      <c r="E28" s="35" t="str">
        <f>(D28-$D$43)/$D$43</f>
        <v>0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6">
      <c r="A29" s="36">
        <v>9</v>
      </c>
      <c r="B29" s="37"/>
      <c r="C29" s="38"/>
      <c r="D29" s="39" t="str">
        <f>B29-C29</f>
        <v>0</v>
      </c>
      <c r="E29" s="35" t="str">
        <f>(D29-$D$43)/$D$43</f>
        <v>0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6">
      <c r="A30" s="36">
        <v>10</v>
      </c>
      <c r="B30" s="40"/>
      <c r="C30" s="38"/>
      <c r="D30" s="39" t="str">
        <f>B30-C30</f>
        <v>0</v>
      </c>
      <c r="E30" s="35" t="str">
        <f>(D30-$D$43)/$D$43</f>
        <v>0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6">
      <c r="A31" s="36">
        <v>11</v>
      </c>
      <c r="B31" s="40"/>
      <c r="C31" s="38"/>
      <c r="D31" s="39" t="str">
        <f>B31-C31</f>
        <v>0</v>
      </c>
      <c r="E31" s="35" t="str">
        <f>(D31-$D$43)/$D$43</f>
        <v>0</v>
      </c>
      <c r="G31" s="5"/>
      <c r="H31" s="5"/>
      <c r="I31" s="5"/>
      <c r="J31" s="5"/>
      <c r="K31" s="11"/>
      <c r="L31" s="5"/>
      <c r="M31" s="6"/>
      <c r="N31" s="5"/>
      <c r="O31" s="6"/>
    </row>
    <row r="32" spans="1:16">
      <c r="A32" s="36">
        <v>12</v>
      </c>
      <c r="B32" s="40"/>
      <c r="C32" s="38"/>
      <c r="D32" s="39" t="str">
        <f>B32-C32</f>
        <v>0</v>
      </c>
      <c r="E32" s="35" t="str">
        <f>(D32-$D$43)/$D$43</f>
        <v>0</v>
      </c>
      <c r="G32" s="5"/>
      <c r="H32" s="5"/>
      <c r="I32" s="5"/>
      <c r="J32" s="5"/>
      <c r="K32" s="11"/>
      <c r="L32" s="5"/>
      <c r="M32" s="5"/>
      <c r="N32" s="5"/>
      <c r="O32" s="5"/>
    </row>
    <row r="33" spans="1:16">
      <c r="A33" s="36">
        <v>13</v>
      </c>
      <c r="B33" s="40"/>
      <c r="C33" s="38"/>
      <c r="D33" s="39" t="str">
        <f>B33-C33</f>
        <v>0</v>
      </c>
      <c r="E33" s="35" t="str">
        <f>(D33-$D$43)/$D$43</f>
        <v>0</v>
      </c>
      <c r="G33" s="7"/>
      <c r="H33" s="7"/>
      <c r="I33" s="7"/>
      <c r="J33" s="7"/>
      <c r="K33" s="13"/>
      <c r="L33" s="7"/>
      <c r="M33" s="7"/>
      <c r="N33" s="8"/>
      <c r="O33" s="7"/>
    </row>
    <row r="34" spans="1:16">
      <c r="A34" s="36">
        <v>14</v>
      </c>
      <c r="B34" s="40"/>
      <c r="C34" s="38"/>
      <c r="D34" s="39" t="str">
        <f>B34-C34</f>
        <v>0</v>
      </c>
      <c r="E34" s="35" t="str">
        <f>(D34-$D$43)/$D$43</f>
        <v>0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6">
      <c r="A35" s="36">
        <v>15</v>
      </c>
      <c r="B35" s="40"/>
      <c r="C35" s="38"/>
      <c r="D35" s="39" t="str">
        <f>B35-C35</f>
        <v>0</v>
      </c>
      <c r="E35" s="35" t="str">
        <f>(D35-$D$43)/$D$43</f>
        <v>0</v>
      </c>
      <c r="G35" s="9"/>
      <c r="J35" s="9"/>
      <c r="K35" s="15"/>
      <c r="L35" s="10"/>
      <c r="N35" s="10"/>
    </row>
    <row r="36" spans="1:16">
      <c r="A36" s="36">
        <v>16</v>
      </c>
      <c r="B36" s="40"/>
      <c r="C36" s="38"/>
      <c r="D36" s="39" t="str">
        <f>B36-C36</f>
        <v>0</v>
      </c>
      <c r="E36" s="35" t="str">
        <f>(D36-$D$43)/$D$43</f>
        <v>0</v>
      </c>
      <c r="G36" s="16"/>
      <c r="H36" s="16"/>
    </row>
    <row r="37" spans="1:16">
      <c r="A37" s="36">
        <v>17</v>
      </c>
      <c r="B37" s="40"/>
      <c r="C37" s="38"/>
      <c r="D37" s="39" t="str">
        <f>B37-C37</f>
        <v>0</v>
      </c>
      <c r="E37" s="35" t="str">
        <f>(D37-$D$43)/$D$43</f>
        <v>0</v>
      </c>
    </row>
    <row r="38" spans="1:16">
      <c r="A38" s="36">
        <v>18</v>
      </c>
      <c r="B38" s="40"/>
      <c r="C38" s="38"/>
      <c r="D38" s="39" t="str">
        <f>B38-C38</f>
        <v>0</v>
      </c>
      <c r="E38" s="35" t="str">
        <f>(D38-$D$43)/$D$43</f>
        <v>0</v>
      </c>
    </row>
    <row r="39" spans="1:16">
      <c r="A39" s="36">
        <v>19</v>
      </c>
      <c r="B39" s="40"/>
      <c r="C39" s="38"/>
      <c r="D39" s="39" t="str">
        <f>B39-C39</f>
        <v>0</v>
      </c>
      <c r="E39" s="35" t="str">
        <f>(D39-$D$43)/$D$43</f>
        <v>0</v>
      </c>
    </row>
    <row r="40" spans="1:16" customHeight="1" ht="14.25">
      <c r="A40" s="41">
        <v>20</v>
      </c>
      <c r="B40" s="42"/>
      <c r="C40" s="43"/>
      <c r="D40" s="44" t="str">
        <f>B40-C40</f>
        <v>0</v>
      </c>
      <c r="E40" s="45" t="str">
        <f>(D40-$D$43)/$D$43</f>
        <v>0</v>
      </c>
    </row>
    <row r="41" spans="1:16" customHeight="1" ht="14.25">
      <c r="B41" s="23"/>
      <c r="D41" s="11"/>
      <c r="G41" s="4"/>
    </row>
    <row r="42" spans="1:16">
      <c r="A42" s="46" t="s">
        <v>21</v>
      </c>
      <c r="B42" s="47">
        <f>SUM(B21:B40)</f>
        <v>77124.39</v>
      </c>
      <c r="C42" s="48">
        <f>SUM(C21:C40)</f>
        <v>76680.05</v>
      </c>
      <c r="D42" s="49">
        <f>SUM(D21:D40)</f>
        <v>444.34</v>
      </c>
    </row>
    <row r="43" spans="1:16" customHeight="1" ht="15.75">
      <c r="A43" s="50" t="s">
        <v>22</v>
      </c>
      <c r="B43" s="51">
        <f>AVERAGE(B21:B40)</f>
        <v>12854.065</v>
      </c>
      <c r="C43" s="52">
        <f>AVERAGE(C21:C40)</f>
        <v>12780.008333333</v>
      </c>
      <c r="D43" s="53">
        <f>AVERAGE(D21:D40)</f>
        <v>74.056666666667</v>
      </c>
    </row>
    <row r="44" spans="1:16">
      <c r="A44" s="17"/>
      <c r="B44" s="54"/>
      <c r="C44" s="54"/>
    </row>
    <row r="45" spans="1:16" customHeight="1" ht="14.25">
      <c r="A45" s="17"/>
      <c r="B45" s="17"/>
      <c r="C45" s="17"/>
    </row>
    <row r="46" spans="1:16" customHeight="1" ht="30.75">
      <c r="B46" s="55" t="s">
        <v>22</v>
      </c>
      <c r="C46" s="56" t="s">
        <v>23</v>
      </c>
    </row>
    <row r="47" spans="1:16" customHeight="1" ht="15.75">
      <c r="B47" s="74">
        <f>D43</f>
        <v>74.056666666667</v>
      </c>
      <c r="C47" s="57">
        <f>-(IF(D43&gt;300, 7.5%, 10%))</f>
        <v>-0.1</v>
      </c>
      <c r="D47" s="58">
        <f>IF(D43&lt;300, D43*0.9, D43*0.925)</f>
        <v>66.651</v>
      </c>
    </row>
    <row r="48" spans="1:16" customHeight="1" ht="15.75">
      <c r="B48" s="75"/>
      <c r="C48" s="59">
        <f>+(IF(D43&gt;300, 7.5%, 10%))</f>
        <v>0.1</v>
      </c>
      <c r="D48" s="58">
        <f>IF(D43&lt;300, D43*1.1, D43*1.075)</f>
        <v>81.462333333334</v>
      </c>
    </row>
    <row r="49" spans="1:16" customHeight="1" ht="14.25">
      <c r="A49" s="60"/>
      <c r="D49" s="61"/>
    </row>
    <row r="50" spans="1:16" customHeight="1" ht="15">
      <c r="B50" s="76" t="s">
        <v>24</v>
      </c>
      <c r="C50" s="76"/>
      <c r="E50" s="62" t="s">
        <v>25</v>
      </c>
      <c r="F50" s="63"/>
      <c r="G50" s="62" t="s">
        <v>26</v>
      </c>
    </row>
    <row r="51" spans="1:16" customHeight="1" ht="15">
      <c r="A51" s="64" t="s">
        <v>27</v>
      </c>
      <c r="B51" s="65"/>
      <c r="C51" s="65"/>
      <c r="E51" s="65"/>
      <c r="F51" s="17"/>
      <c r="G51" s="66"/>
    </row>
    <row r="52" spans="1:16" customHeight="1" ht="15">
      <c r="A52" s="64" t="s">
        <v>28</v>
      </c>
      <c r="B52" s="67"/>
      <c r="C52" s="67"/>
      <c r="E52" s="67"/>
      <c r="F52" s="17"/>
      <c r="G52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0" priority="1" operator="notBetween">
      <formula>IF(+$D$43&lt;300, -10.5%, -7.5%)</formula>
      <formula>IF(+$D$43&lt;300, 10.5%, 7.5%)</formula>
    </cfRule>
  </conditionalFormatting>
  <conditionalFormatting sqref="E22">
    <cfRule type="cellIs" dxfId="0" priority="2" operator="notBetween">
      <formula>IF(+$D$43&lt;300, -10.5%, -7.5%)</formula>
      <formula>IF(+$D$43&lt;300, 10.5%, 7.5%)</formula>
    </cfRule>
  </conditionalFormatting>
  <conditionalFormatting sqref="E23">
    <cfRule type="cellIs" dxfId="0" priority="3" operator="notBetween">
      <formula>IF(+$D$43&lt;300, -10.5%, -7.5%)</formula>
      <formula>IF(+$D$43&lt;300, 10.5%, 7.5%)</formula>
    </cfRule>
  </conditionalFormatting>
  <conditionalFormatting sqref="E24">
    <cfRule type="cellIs" dxfId="0" priority="4" operator="notBetween">
      <formula>IF(+$D$43&lt;300, -10.5%, -7.5%)</formula>
      <formula>IF(+$D$43&lt;300, 10.5%, 7.5%)</formula>
    </cfRule>
  </conditionalFormatting>
  <conditionalFormatting sqref="E25">
    <cfRule type="cellIs" dxfId="0" priority="5" operator="notBetween">
      <formula>IF(+$D$43&lt;300, -10.5%, -7.5%)</formula>
      <formula>IF(+$D$43&lt;300, 10.5%, 7.5%)</formula>
    </cfRule>
  </conditionalFormatting>
  <conditionalFormatting sqref="E26">
    <cfRule type="cellIs" dxfId="0" priority="6" operator="notBetween">
      <formula>IF(+$D$43&lt;300, -10.5%, -7.5%)</formula>
      <formula>IF(+$D$43&lt;300, 10.5%, 7.5%)</formula>
    </cfRule>
  </conditionalFormatting>
  <conditionalFormatting sqref="E27">
    <cfRule type="cellIs" dxfId="0" priority="7" operator="notBetween">
      <formula>IF(+$D$43&lt;300, -10.5%, -7.5%)</formula>
      <formula>IF(+$D$43&lt;300, 10.5%, 7.5%)</formula>
    </cfRule>
  </conditionalFormatting>
  <conditionalFormatting sqref="E28">
    <cfRule type="cellIs" dxfId="0" priority="8" operator="notBetween">
      <formula>IF(+$D$43&lt;300, -10.5%, -7.5%)</formula>
      <formula>IF(+$D$43&lt;300, 10.5%, 7.5%)</formula>
    </cfRule>
  </conditionalFormatting>
  <conditionalFormatting sqref="E29">
    <cfRule type="cellIs" dxfId="0" priority="9" operator="notBetween">
      <formula>IF(+$D$43&lt;300, -10.5%, -7.5%)</formula>
      <formula>IF(+$D$43&lt;300, 10.5%, 7.5%)</formula>
    </cfRule>
  </conditionalFormatting>
  <conditionalFormatting sqref="E30">
    <cfRule type="cellIs" dxfId="0" priority="10" operator="notBetween">
      <formula>IF(+$D$43&lt;300, -10.5%, -7.5%)</formula>
      <formula>IF(+$D$43&lt;300, 10.5%, 7.5%)</formula>
    </cfRule>
  </conditionalFormatting>
  <conditionalFormatting sqref="E31">
    <cfRule type="cellIs" dxfId="0" priority="11" operator="notBetween">
      <formula>IF(+$D$43&lt;300, -10.5%, -7.5%)</formula>
      <formula>IF(+$D$43&lt;300, 10.5%, 7.5%)</formula>
    </cfRule>
  </conditionalFormatting>
  <conditionalFormatting sqref="E32">
    <cfRule type="cellIs" dxfId="0" priority="12" operator="notBetween">
      <formula>IF(+$D$43&lt;300, -10.5%, -7.5%)</formula>
      <formula>IF(+$D$43&lt;300, 10.5%, 7.5%)</formula>
    </cfRule>
  </conditionalFormatting>
  <conditionalFormatting sqref="E33">
    <cfRule type="cellIs" dxfId="0" priority="13" operator="notBetween">
      <formula>IF(+$D$43&lt;300, -10.5%, -7.5%)</formula>
      <formula>IF(+$D$43&lt;300, 10.5%, 7.5%)</formula>
    </cfRule>
  </conditionalFormatting>
  <conditionalFormatting sqref="E34">
    <cfRule type="cellIs" dxfId="0" priority="14" operator="notBetween">
      <formula>IF(+$D$43&lt;300, -10.5%, -7.5%)</formula>
      <formula>IF(+$D$43&lt;300, 10.5%, 7.5%)</formula>
    </cfRule>
  </conditionalFormatting>
  <conditionalFormatting sqref="E35">
    <cfRule type="cellIs" dxfId="0" priority="15" operator="notBetween">
      <formula>IF(+$D$43&lt;300, -10.5%, -7.5%)</formula>
      <formula>IF(+$D$43&lt;300, 10.5%, 7.5%)</formula>
    </cfRule>
  </conditionalFormatting>
  <conditionalFormatting sqref="E36">
    <cfRule type="cellIs" dxfId="0" priority="16" operator="notBetween">
      <formula>IF(+$D$43&lt;300, -10.5%, -7.5%)</formula>
      <formula>IF(+$D$43&lt;300, 10.5%, 7.5%)</formula>
    </cfRule>
  </conditionalFormatting>
  <conditionalFormatting sqref="E37">
    <cfRule type="cellIs" dxfId="0" priority="17" operator="notBetween">
      <formula>IF(+$D$43&lt;300, -10.5%, -7.5%)</formula>
      <formula>IF(+$D$43&lt;300, 10.5%, 7.5%)</formula>
    </cfRule>
  </conditionalFormatting>
  <conditionalFormatting sqref="E38">
    <cfRule type="cellIs" dxfId="0" priority="18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50"/>
  <sheetViews>
    <sheetView tabSelected="1" workbookViewId="0" zoomScale="78" zoomScaleNormal="78" showGridLines="true" showRowColHeaders="1">
      <selection activeCell="H73" sqref="H73"/>
    </sheetView>
  </sheetViews>
  <sheetFormatPr defaultRowHeight="14.4" outlineLevelRow="0" outlineLevelCol="0"/>
  <cols>
    <col min="1" max="1" width="55.7109375" customWidth="true" style="0"/>
    <col min="2" max="2" width="35.140625" customWidth="true" style="0"/>
    <col min="3" max="3" width="41.7109375" customWidth="true" style="0"/>
    <col min="4" max="4" width="22.85546875" customWidth="true" style="0"/>
    <col min="5" max="5" width="24.5703125" customWidth="true" style="0"/>
    <col min="6" max="6" width="25.140625" customWidth="true" style="0"/>
    <col min="7" max="7" width="34.28515625" customWidth="true" style="0"/>
    <col min="8" max="8" width="16.28515625" customWidth="true" style="0"/>
  </cols>
  <sheetData>
    <row r="1" spans="1:8" customHeight="1" ht="18.75">
      <c r="A1" s="77"/>
      <c r="B1" s="77"/>
      <c r="C1" s="77"/>
      <c r="D1" s="77"/>
      <c r="E1" s="77"/>
      <c r="F1" s="77"/>
      <c r="G1" s="77"/>
      <c r="H1" s="77"/>
    </row>
    <row r="2" spans="1:8" customHeight="1" ht="18.75">
      <c r="A2" s="77"/>
      <c r="B2" s="77"/>
      <c r="C2" s="77"/>
      <c r="D2" s="77"/>
      <c r="E2" s="77"/>
      <c r="F2" s="77"/>
      <c r="G2" s="77"/>
      <c r="H2" s="77"/>
    </row>
    <row r="3" spans="1:8" customHeight="1" ht="18.75">
      <c r="A3" s="77"/>
      <c r="B3" s="77"/>
      <c r="C3" s="77"/>
      <c r="D3" s="77"/>
      <c r="E3" s="77"/>
      <c r="F3" s="77"/>
      <c r="G3" s="77"/>
      <c r="H3" s="77"/>
    </row>
    <row r="4" spans="1:8" customHeight="1" ht="18.75">
      <c r="A4" s="77"/>
      <c r="B4" s="77"/>
      <c r="C4" s="77"/>
      <c r="D4" s="77"/>
      <c r="E4" s="77"/>
      <c r="F4" s="77"/>
      <c r="G4" s="77"/>
      <c r="H4" s="77"/>
    </row>
    <row r="5" spans="1:8" customHeight="1" ht="18.75">
      <c r="A5" s="77"/>
      <c r="B5" s="77"/>
      <c r="C5" s="77"/>
      <c r="D5" s="77"/>
      <c r="E5" s="77"/>
      <c r="F5" s="77"/>
      <c r="G5" s="77"/>
      <c r="H5" s="77"/>
    </row>
    <row r="6" spans="1:8" customHeight="1" ht="18.75">
      <c r="A6" s="77"/>
      <c r="B6" s="77"/>
      <c r="C6" s="77"/>
      <c r="D6" s="77"/>
      <c r="E6" s="77"/>
      <c r="F6" s="77"/>
      <c r="G6" s="77"/>
      <c r="H6" s="77"/>
    </row>
    <row r="7" spans="1:8" customHeight="1" ht="18.75">
      <c r="A7" s="77"/>
      <c r="B7" s="77"/>
      <c r="C7" s="77"/>
      <c r="D7" s="77"/>
      <c r="E7" s="77"/>
      <c r="F7" s="77"/>
      <c r="G7" s="77"/>
      <c r="H7" s="77"/>
    </row>
    <row r="8" spans="1:8" customHeight="1" ht="18.75">
      <c r="A8" s="77"/>
      <c r="B8" s="77"/>
      <c r="C8" s="77"/>
      <c r="D8" s="77"/>
      <c r="E8" s="77"/>
      <c r="F8" s="77"/>
      <c r="G8" s="77"/>
      <c r="H8" s="77"/>
    </row>
    <row r="9" spans="1:8" customHeight="1" ht="18.75">
      <c r="A9" s="77"/>
      <c r="B9" s="77"/>
      <c r="C9" s="77"/>
      <c r="D9" s="77"/>
      <c r="E9" s="77"/>
      <c r="F9" s="77"/>
      <c r="G9" s="77"/>
      <c r="H9" s="77"/>
    </row>
    <row r="10" spans="1:8" customHeight="1" ht="18.75">
      <c r="A10" s="77"/>
      <c r="B10" s="77"/>
      <c r="C10" s="77"/>
      <c r="D10" s="77"/>
      <c r="E10" s="77"/>
      <c r="F10" s="77"/>
      <c r="G10" s="77"/>
      <c r="H10" s="77"/>
    </row>
    <row r="11" spans="1:8" customHeight="1" ht="18.75">
      <c r="A11" s="77"/>
      <c r="B11" s="77"/>
      <c r="C11" s="77"/>
      <c r="D11" s="77"/>
      <c r="E11" s="77"/>
      <c r="F11" s="77"/>
      <c r="G11" s="77"/>
      <c r="H11" s="77"/>
    </row>
    <row r="12" spans="1:8" customHeight="1" ht="18.75">
      <c r="A12" s="77"/>
      <c r="B12" s="77"/>
      <c r="C12" s="77"/>
      <c r="D12" s="77"/>
      <c r="E12" s="77"/>
      <c r="F12" s="77"/>
      <c r="G12" s="77"/>
      <c r="H12" s="77"/>
    </row>
    <row r="13" spans="1:8" customHeight="1" ht="18.75">
      <c r="A13" s="77"/>
      <c r="B13" s="77"/>
      <c r="C13" s="77"/>
      <c r="D13" s="77"/>
      <c r="E13" s="77"/>
      <c r="F13" s="77"/>
      <c r="G13" s="77"/>
      <c r="H13" s="77"/>
    </row>
    <row r="14" spans="1:8" customHeight="1" ht="18.75">
      <c r="A14" s="77"/>
      <c r="B14" s="77"/>
      <c r="C14" s="77"/>
      <c r="D14" s="77"/>
      <c r="E14" s="77"/>
      <c r="F14" s="77"/>
      <c r="G14" s="77"/>
      <c r="H14" s="77"/>
    </row>
    <row r="15" spans="1:8" customHeight="1" ht="19.5">
      <c r="A15" s="77"/>
      <c r="B15" s="77"/>
      <c r="C15" s="77"/>
      <c r="D15" s="77"/>
      <c r="E15" s="77"/>
      <c r="F15" s="77"/>
      <c r="G15" s="77"/>
      <c r="H15" s="77"/>
    </row>
    <row r="16" spans="1:8" customHeight="1" ht="19.5">
      <c r="A16" s="201" t="s">
        <v>0</v>
      </c>
      <c r="B16" s="202"/>
      <c r="C16" s="202"/>
      <c r="D16" s="202"/>
      <c r="E16" s="202"/>
      <c r="F16" s="202"/>
      <c r="G16" s="202"/>
      <c r="H16" s="203"/>
    </row>
    <row r="17" spans="1:8" customHeight="1" ht="18.75">
      <c r="A17" s="78" t="s">
        <v>29</v>
      </c>
      <c r="B17" s="78"/>
      <c r="C17" s="77"/>
      <c r="D17" s="77"/>
      <c r="E17" s="77"/>
      <c r="F17" s="77"/>
      <c r="G17" s="77"/>
      <c r="H17" s="77"/>
    </row>
    <row r="18" spans="1:8" customHeight="1" ht="26.25">
      <c r="A18" s="79" t="s">
        <v>2</v>
      </c>
      <c r="B18" s="204" t="s">
        <v>3</v>
      </c>
      <c r="C18" s="204"/>
      <c r="D18" s="204"/>
      <c r="E18" s="204"/>
      <c r="F18" s="77"/>
      <c r="G18" s="77"/>
      <c r="H18" s="77"/>
    </row>
    <row r="19" spans="1:8" customHeight="1" ht="26.25">
      <c r="A19" s="79" t="s">
        <v>4</v>
      </c>
      <c r="B19" s="80" t="s">
        <v>5</v>
      </c>
      <c r="C19" s="77">
        <v>8</v>
      </c>
      <c r="D19" s="77"/>
      <c r="E19" s="77"/>
      <c r="F19" s="77"/>
      <c r="G19" s="77"/>
      <c r="H19" s="77"/>
    </row>
    <row r="20" spans="1:8" customHeight="1" ht="26.25">
      <c r="A20" s="79" t="s">
        <v>6</v>
      </c>
      <c r="B20" s="80" t="s">
        <v>7</v>
      </c>
      <c r="C20" s="77"/>
      <c r="D20" s="77"/>
      <c r="E20" s="77"/>
      <c r="F20" s="77"/>
      <c r="G20" s="77"/>
      <c r="H20" s="77"/>
    </row>
    <row r="21" spans="1:8" customHeight="1" ht="26.25">
      <c r="A21" s="79" t="s">
        <v>8</v>
      </c>
      <c r="B21" s="205" t="s">
        <v>9</v>
      </c>
      <c r="C21" s="205"/>
      <c r="D21" s="205"/>
      <c r="E21" s="205"/>
      <c r="F21" s="205"/>
      <c r="G21" s="205"/>
      <c r="H21" s="205"/>
    </row>
    <row r="22" spans="1:8" customHeight="1" ht="26.25">
      <c r="A22" s="79" t="s">
        <v>10</v>
      </c>
      <c r="B22" s="81" t="s">
        <v>11</v>
      </c>
      <c r="C22" s="77"/>
      <c r="D22" s="77"/>
      <c r="E22" s="77"/>
      <c r="F22" s="77"/>
      <c r="G22" s="77"/>
      <c r="H22" s="77"/>
    </row>
    <row r="23" spans="1:8" customHeight="1" ht="26.25">
      <c r="A23" s="79" t="s">
        <v>12</v>
      </c>
      <c r="B23" s="81"/>
      <c r="C23" s="77"/>
      <c r="D23" s="77"/>
      <c r="E23" s="77"/>
      <c r="F23" s="77"/>
      <c r="G23" s="77"/>
      <c r="H23" s="77"/>
    </row>
    <row r="24" spans="1:8" customHeight="1" ht="18.75">
      <c r="A24" s="79"/>
      <c r="B24" s="82"/>
      <c r="C24" s="77"/>
      <c r="D24" s="77"/>
      <c r="E24" s="77"/>
      <c r="F24" s="77"/>
      <c r="G24" s="77"/>
      <c r="H24" s="77"/>
    </row>
    <row r="25" spans="1:8" customHeight="1" ht="18.75">
      <c r="A25" s="83" t="s">
        <v>14</v>
      </c>
      <c r="B25" s="82"/>
      <c r="C25" s="77"/>
      <c r="D25" s="77"/>
      <c r="E25" s="77"/>
      <c r="F25" s="77"/>
      <c r="G25" s="77"/>
      <c r="H25" s="77"/>
    </row>
    <row r="26" spans="1:8" customHeight="1" ht="26.25">
      <c r="A26" s="84" t="s">
        <v>30</v>
      </c>
      <c r="B26" s="204"/>
      <c r="C26" s="204"/>
      <c r="D26" s="77"/>
      <c r="E26" s="77"/>
      <c r="F26" s="77"/>
      <c r="G26" s="77"/>
      <c r="H26" s="77"/>
    </row>
    <row r="27" spans="1:8" customHeight="1" ht="26.25">
      <c r="A27" s="85" t="s">
        <v>31</v>
      </c>
      <c r="B27" s="206"/>
      <c r="C27" s="206"/>
      <c r="D27" s="77"/>
      <c r="E27" s="77"/>
      <c r="F27" s="77"/>
      <c r="G27" s="77"/>
      <c r="H27" s="77"/>
    </row>
    <row r="28" spans="1:8" customHeight="1" ht="27">
      <c r="A28" s="85" t="s">
        <v>32</v>
      </c>
      <c r="B28" s="86"/>
      <c r="C28" s="77"/>
      <c r="D28" s="77"/>
      <c r="E28" s="77"/>
      <c r="F28" s="77"/>
      <c r="G28" s="77"/>
      <c r="H28" s="77"/>
    </row>
    <row r="29" spans="1:8" customHeight="1" ht="27">
      <c r="A29" s="85" t="s">
        <v>33</v>
      </c>
      <c r="B29" s="87"/>
      <c r="C29" s="207" t="s">
        <v>34</v>
      </c>
      <c r="D29" s="208"/>
      <c r="E29" s="208"/>
      <c r="F29" s="208"/>
      <c r="G29" s="208"/>
      <c r="H29" s="209"/>
    </row>
    <row r="30" spans="1:8" customHeight="1" ht="19.5">
      <c r="A30" s="85" t="s">
        <v>35</v>
      </c>
      <c r="B30" s="88" t="str">
        <f>B28-B29</f>
        <v>0</v>
      </c>
      <c r="C30" s="89"/>
      <c r="D30" s="89"/>
      <c r="E30" s="89"/>
      <c r="F30" s="89"/>
      <c r="G30" s="89"/>
      <c r="H30" s="90"/>
    </row>
    <row r="31" spans="1:8" customHeight="1" ht="27">
      <c r="A31" s="85" t="s">
        <v>36</v>
      </c>
      <c r="B31" s="91">
        <v>1</v>
      </c>
      <c r="C31" s="210" t="s">
        <v>37</v>
      </c>
      <c r="D31" s="211"/>
      <c r="E31" s="211"/>
      <c r="F31" s="211"/>
      <c r="G31" s="211"/>
      <c r="H31" s="212"/>
    </row>
    <row r="32" spans="1:8" customHeight="1" ht="27">
      <c r="A32" s="85" t="s">
        <v>38</v>
      </c>
      <c r="B32" s="91">
        <v>1</v>
      </c>
      <c r="C32" s="210" t="s">
        <v>39</v>
      </c>
      <c r="D32" s="211"/>
      <c r="E32" s="211"/>
      <c r="F32" s="211"/>
      <c r="G32" s="211"/>
      <c r="H32" s="212"/>
    </row>
    <row r="33" spans="1:8" customHeight="1" ht="18.75">
      <c r="A33" s="85"/>
      <c r="B33" s="92"/>
      <c r="C33" s="93"/>
      <c r="D33" s="93"/>
      <c r="E33" s="93"/>
      <c r="F33" s="93"/>
      <c r="G33" s="93"/>
      <c r="H33" s="93"/>
    </row>
    <row r="34" spans="1:8" customHeight="1" ht="18.75">
      <c r="A34" s="85" t="s">
        <v>40</v>
      </c>
      <c r="B34" s="94">
        <f>B31/B32</f>
        <v>1</v>
      </c>
      <c r="C34" s="77" t="s">
        <v>41</v>
      </c>
      <c r="D34" s="77"/>
      <c r="E34" s="77"/>
      <c r="F34" s="77"/>
      <c r="G34" s="77"/>
      <c r="H34" s="95"/>
    </row>
    <row r="35" spans="1:8" customHeight="1" ht="19.5">
      <c r="A35" s="85"/>
      <c r="B35" s="88"/>
      <c r="C35" s="95"/>
      <c r="D35" s="95"/>
      <c r="E35" s="95"/>
      <c r="F35" s="95"/>
      <c r="G35" s="77"/>
      <c r="H35" s="95"/>
    </row>
    <row r="36" spans="1:8" customHeight="1" ht="27">
      <c r="A36" s="96" t="s">
        <v>42</v>
      </c>
      <c r="B36" s="97">
        <v>1</v>
      </c>
      <c r="C36" s="77"/>
      <c r="D36" s="213" t="s">
        <v>43</v>
      </c>
      <c r="E36" s="214"/>
      <c r="F36" s="213" t="s">
        <v>44</v>
      </c>
      <c r="G36" s="215"/>
      <c r="H36" s="95"/>
    </row>
    <row r="37" spans="1:8" customHeight="1" ht="26.25">
      <c r="A37" s="98" t="s">
        <v>45</v>
      </c>
      <c r="B37" s="99">
        <v>1</v>
      </c>
      <c r="C37" s="100" t="s">
        <v>46</v>
      </c>
      <c r="D37" s="101" t="s">
        <v>47</v>
      </c>
      <c r="E37" s="102" t="s">
        <v>48</v>
      </c>
      <c r="F37" s="101" t="s">
        <v>47</v>
      </c>
      <c r="G37" s="103" t="s">
        <v>48</v>
      </c>
      <c r="H37" s="95"/>
    </row>
    <row r="38" spans="1:8" customHeight="1" ht="26.25">
      <c r="A38" s="98" t="s">
        <v>49</v>
      </c>
      <c r="B38" s="99">
        <v>1</v>
      </c>
      <c r="C38" s="104">
        <v>1</v>
      </c>
      <c r="D38" s="105"/>
      <c r="E38" s="106" t="str">
        <f>IF(ISBLANK(D38),"-",$D$48/$D$45*D38)</f>
        <v>0</v>
      </c>
      <c r="F38" s="105"/>
      <c r="G38" s="107" t="str">
        <f>IF(ISBLANK(F38),"-",$D$48/$F$45*F38)</f>
        <v>0</v>
      </c>
      <c r="H38" s="95"/>
    </row>
    <row r="39" spans="1:8" customHeight="1" ht="26.25">
      <c r="A39" s="98" t="s">
        <v>50</v>
      </c>
      <c r="B39" s="99">
        <v>1</v>
      </c>
      <c r="C39" s="108">
        <v>2</v>
      </c>
      <c r="D39" s="109"/>
      <c r="E39" s="110" t="str">
        <f>IF(ISBLANK(D39),"-",$D$48/$D$45*D39)</f>
        <v>0</v>
      </c>
      <c r="F39" s="109"/>
      <c r="G39" s="111" t="str">
        <f>IF(ISBLANK(F39),"-",$D$48/$F$45*F39)</f>
        <v>0</v>
      </c>
      <c r="H39" s="95"/>
    </row>
    <row r="40" spans="1:8" customHeight="1" ht="26.25">
      <c r="A40" s="98" t="s">
        <v>51</v>
      </c>
      <c r="B40" s="99">
        <v>1</v>
      </c>
      <c r="C40" s="108">
        <v>3</v>
      </c>
      <c r="D40" s="109"/>
      <c r="E40" s="110" t="str">
        <f>IF(ISBLANK(D40),"-",$D$48/$D$45*D40)</f>
        <v>0</v>
      </c>
      <c r="F40" s="109"/>
      <c r="G40" s="111" t="str">
        <f>IF(ISBLANK(F40),"-",$D$48/$F$45*F40)</f>
        <v>0</v>
      </c>
      <c r="H40" s="77"/>
    </row>
    <row r="41" spans="1:8" customHeight="1" ht="26.25">
      <c r="A41" s="98" t="s">
        <v>52</v>
      </c>
      <c r="B41" s="99">
        <v>1</v>
      </c>
      <c r="C41" s="112">
        <v>4</v>
      </c>
      <c r="D41" s="113"/>
      <c r="E41" s="114" t="str">
        <f>IF(ISBLANK(D41),"-",$D$48/$D$45*D41)</f>
        <v>0</v>
      </c>
      <c r="F41" s="113"/>
      <c r="G41" s="115" t="str">
        <f>IF(ISBLANK(F41),"-",$D$48/$F$45*F41)</f>
        <v>0</v>
      </c>
      <c r="H41" s="77"/>
    </row>
    <row r="42" spans="1:8" customHeight="1" ht="27">
      <c r="A42" s="98" t="s">
        <v>53</v>
      </c>
      <c r="B42" s="99">
        <v>1</v>
      </c>
      <c r="C42" s="116" t="s">
        <v>54</v>
      </c>
      <c r="D42" s="117" t="str">
        <f>AVERAGE(D38:D41)</f>
        <v>0</v>
      </c>
      <c r="E42" s="118" t="str">
        <f>AVERAGE(E38:E41)</f>
        <v>0</v>
      </c>
      <c r="F42" s="117" t="str">
        <f>AVERAGE(F38:F41)</f>
        <v>0</v>
      </c>
      <c r="G42" s="119" t="str">
        <f>AVERAGE(G38:G41)</f>
        <v>0</v>
      </c>
      <c r="H42" s="120"/>
    </row>
    <row r="43" spans="1:8" customHeight="1" ht="26.25">
      <c r="A43" s="98" t="s">
        <v>55</v>
      </c>
      <c r="B43" s="99">
        <v>1</v>
      </c>
      <c r="C43" s="121" t="s">
        <v>56</v>
      </c>
      <c r="D43" s="122"/>
      <c r="E43" s="123"/>
      <c r="F43" s="122"/>
      <c r="G43" s="77"/>
      <c r="H43" s="120"/>
    </row>
    <row r="44" spans="1:8" customHeight="1" ht="26.25">
      <c r="A44" s="98" t="s">
        <v>57</v>
      </c>
      <c r="B44" s="99">
        <v>1</v>
      </c>
      <c r="C44" s="124" t="s">
        <v>58</v>
      </c>
      <c r="D44" s="125" t="str">
        <f>D43*$B$34</f>
        <v>0</v>
      </c>
      <c r="E44" s="126"/>
      <c r="F44" s="125" t="str">
        <f>F43*$B$34</f>
        <v>0</v>
      </c>
      <c r="G44" s="77"/>
      <c r="H44" s="120"/>
    </row>
    <row r="45" spans="1:8" customHeight="1" ht="19.5">
      <c r="A45" s="98" t="s">
        <v>59</v>
      </c>
      <c r="B45" s="127">
        <f>(B44/B43)*(B42/B41)*(B40/B39)*(B38/B37)*B36</f>
        <v>1</v>
      </c>
      <c r="C45" s="124" t="s">
        <v>60</v>
      </c>
      <c r="D45" s="128" t="str">
        <f>D44*$B$30/100</f>
        <v>0</v>
      </c>
      <c r="E45" s="129"/>
      <c r="F45" s="128" t="str">
        <f>F44*$B$30/100</f>
        <v>0</v>
      </c>
      <c r="G45" s="77"/>
      <c r="H45" s="120"/>
    </row>
    <row r="46" spans="1:8" customHeight="1" ht="19.5">
      <c r="A46" s="216" t="s">
        <v>61</v>
      </c>
      <c r="B46" s="217"/>
      <c r="C46" s="124" t="s">
        <v>62</v>
      </c>
      <c r="D46" s="125" t="str">
        <f>D45/$B$45</f>
        <v>0</v>
      </c>
      <c r="E46" s="129"/>
      <c r="F46" s="130" t="str">
        <f>F45/$B$45</f>
        <v>0</v>
      </c>
      <c r="G46" s="77"/>
      <c r="H46" s="120"/>
    </row>
    <row r="47" spans="1:8" customHeight="1" ht="27">
      <c r="A47" s="218"/>
      <c r="B47" s="219"/>
      <c r="C47" s="131" t="s">
        <v>63</v>
      </c>
      <c r="D47" s="132"/>
      <c r="E47" s="77"/>
      <c r="F47" s="133"/>
      <c r="G47" s="77"/>
      <c r="H47" s="120"/>
    </row>
    <row r="48" spans="1:8" customHeight="1" ht="18.75">
      <c r="A48" s="77"/>
      <c r="B48" s="77"/>
      <c r="C48" s="134" t="s">
        <v>64</v>
      </c>
      <c r="D48" s="125" t="str">
        <f>D47*$B$45</f>
        <v>0</v>
      </c>
      <c r="E48" s="77"/>
      <c r="F48" s="133"/>
      <c r="G48" s="77"/>
      <c r="H48" s="120"/>
    </row>
    <row r="49" spans="1:8" customHeight="1" ht="19.5">
      <c r="A49" s="77"/>
      <c r="B49" s="77"/>
      <c r="C49" s="135" t="s">
        <v>65</v>
      </c>
      <c r="D49" s="136" t="str">
        <f>D48/B34</f>
        <v>0</v>
      </c>
      <c r="E49" s="77"/>
      <c r="F49" s="133"/>
      <c r="G49" s="77"/>
      <c r="H49" s="120"/>
    </row>
    <row r="50" spans="1:8" customHeight="1" ht="18.75">
      <c r="A50" s="77"/>
      <c r="B50" s="77"/>
      <c r="C50" s="96" t="s">
        <v>66</v>
      </c>
      <c r="D50" s="137" t="str">
        <f>AVERAGE(E38:E41,G38:G41)</f>
        <v>0</v>
      </c>
      <c r="E50" s="77"/>
      <c r="F50" s="138"/>
      <c r="G50" s="77"/>
      <c r="H50" s="120"/>
    </row>
    <row r="51" spans="1:8" customHeight="1" ht="18.75">
      <c r="A51" s="77"/>
      <c r="B51" s="77"/>
      <c r="C51" s="131" t="s">
        <v>67</v>
      </c>
      <c r="D51" s="139" t="str">
        <f>STDEV(E38:E41,G38:G41)/D50</f>
        <v>0</v>
      </c>
      <c r="E51" s="77"/>
      <c r="F51" s="138"/>
      <c r="G51" s="77"/>
      <c r="H51" s="120"/>
    </row>
    <row r="52" spans="1:8" customHeight="1" ht="19.5">
      <c r="A52" s="77"/>
      <c r="B52" s="77"/>
      <c r="C52" s="140" t="s">
        <v>68</v>
      </c>
      <c r="D52" s="141">
        <f>COUNT(E38:E41,G38:G41)</f>
        <v>0</v>
      </c>
      <c r="E52" s="77"/>
      <c r="F52" s="138"/>
      <c r="G52" s="77"/>
      <c r="H52" s="77"/>
    </row>
    <row r="53" spans="1:8" customHeight="1" ht="18.75">
      <c r="A53" s="77"/>
      <c r="B53" s="77"/>
      <c r="C53" s="77"/>
      <c r="D53" s="77"/>
      <c r="E53" s="77"/>
      <c r="F53" s="77"/>
      <c r="G53" s="77"/>
      <c r="H53" s="77"/>
    </row>
    <row r="54" spans="1:8" customHeight="1" ht="18.75">
      <c r="A54" s="78" t="s">
        <v>14</v>
      </c>
      <c r="B54" s="142" t="s">
        <v>69</v>
      </c>
      <c r="C54" s="77"/>
      <c r="D54" s="77"/>
      <c r="E54" s="77"/>
      <c r="F54" s="77"/>
      <c r="G54" s="77"/>
      <c r="H54" s="77"/>
    </row>
    <row r="55" spans="1:8" customHeight="1" ht="18.75">
      <c r="A55" s="77" t="s">
        <v>70</v>
      </c>
      <c r="B55" s="143" t="str">
        <f>B21</f>
        <v/>
      </c>
      <c r="C55" s="77"/>
      <c r="D55" s="77"/>
      <c r="E55" s="77"/>
      <c r="F55" s="77"/>
      <c r="G55" s="77"/>
      <c r="H55" s="77"/>
    </row>
    <row r="56" spans="1:8" customHeight="1" ht="26.25">
      <c r="A56" s="144" t="s">
        <v>71</v>
      </c>
      <c r="B56" s="145"/>
      <c r="C56" s="77" t="str">
        <f>B20</f>
        <v/>
      </c>
      <c r="D56" s="77"/>
      <c r="E56" s="77"/>
      <c r="F56" s="77"/>
      <c r="G56" s="77"/>
      <c r="H56" s="146"/>
    </row>
    <row r="57" spans="1:8" customHeight="1" ht="18.75">
      <c r="A57" s="143" t="s">
        <v>72</v>
      </c>
      <c r="B57" s="147"/>
      <c r="C57" s="77"/>
      <c r="D57" s="77"/>
      <c r="E57" s="77"/>
      <c r="F57" s="77"/>
      <c r="G57" s="77"/>
      <c r="H57" s="146"/>
    </row>
    <row r="58" spans="1:8" customHeight="1" ht="19.5">
      <c r="A58" s="77"/>
      <c r="B58" s="77"/>
      <c r="C58" s="77"/>
      <c r="D58" s="77"/>
      <c r="E58" s="77"/>
      <c r="F58" s="77"/>
      <c r="G58" s="77"/>
      <c r="H58" s="146"/>
    </row>
    <row r="59" spans="1:8" customHeight="1" ht="27">
      <c r="A59" s="96" t="s">
        <v>73</v>
      </c>
      <c r="B59" s="97">
        <v>1</v>
      </c>
      <c r="C59" s="77"/>
      <c r="D59" s="148" t="s">
        <v>74</v>
      </c>
      <c r="E59" s="149" t="s">
        <v>46</v>
      </c>
      <c r="F59" s="149" t="s">
        <v>47</v>
      </c>
      <c r="G59" s="149" t="s">
        <v>75</v>
      </c>
      <c r="H59" s="100" t="s">
        <v>76</v>
      </c>
    </row>
    <row r="60" spans="1:8" customHeight="1" ht="26.25">
      <c r="A60" s="98" t="s">
        <v>77</v>
      </c>
      <c r="B60" s="99">
        <v>1</v>
      </c>
      <c r="C60" s="195" t="s">
        <v>78</v>
      </c>
      <c r="D60" s="198"/>
      <c r="E60" s="150">
        <v>1</v>
      </c>
      <c r="F60" s="151"/>
      <c r="G60" s="152" t="str">
        <f>IF(ISBLANK(F60),"-",(F60/$D$50*$D$47*$B$68)*($B$57/$D$60))</f>
        <v>0</v>
      </c>
      <c r="H60" s="153" t="str">
        <f>IF(ISBLANK(F60),"-",G60/$B$56)</f>
        <v>0</v>
      </c>
    </row>
    <row r="61" spans="1:8" customHeight="1" ht="26.25">
      <c r="A61" s="98" t="s">
        <v>79</v>
      </c>
      <c r="B61" s="99">
        <v>1</v>
      </c>
      <c r="C61" s="196"/>
      <c r="D61" s="199"/>
      <c r="E61" s="154">
        <v>2</v>
      </c>
      <c r="F61" s="109"/>
      <c r="G61" s="155" t="str">
        <f>IF(ISBLANK(F61),"-",(F61/$D$50*$D$47*$B$68)*($B$57/$D$60))</f>
        <v>0</v>
      </c>
      <c r="H61" s="156" t="str">
        <f>IF(ISBLANK(F61),"-",G61/$B$56)</f>
        <v>0</v>
      </c>
    </row>
    <row r="62" spans="1:8" customHeight="1" ht="26.25">
      <c r="A62" s="98" t="s">
        <v>80</v>
      </c>
      <c r="B62" s="99">
        <v>1</v>
      </c>
      <c r="C62" s="196"/>
      <c r="D62" s="199"/>
      <c r="E62" s="154">
        <v>3</v>
      </c>
      <c r="F62" s="109"/>
      <c r="G62" s="155" t="str">
        <f>IF(ISBLANK(F62),"-",(F62/$D$50*$D$47*$B$68)*($B$57/$D$60))</f>
        <v>0</v>
      </c>
      <c r="H62" s="156" t="str">
        <f>IF(ISBLANK(F62),"-",G62/$B$56)</f>
        <v>0</v>
      </c>
    </row>
    <row r="63" spans="1:8" customHeight="1" ht="27">
      <c r="A63" s="98" t="s">
        <v>81</v>
      </c>
      <c r="B63" s="99">
        <v>1</v>
      </c>
      <c r="C63" s="197"/>
      <c r="D63" s="200"/>
      <c r="E63" s="157">
        <v>4</v>
      </c>
      <c r="F63" s="158"/>
      <c r="G63" s="155" t="str">
        <f>IF(ISBLANK(F63),"-",(F63/$D$50*$D$47*$B$68)*($B$57/$D$60))</f>
        <v>0</v>
      </c>
      <c r="H63" s="156" t="str">
        <f>IF(ISBLANK(F63),"-",G63/$B$56)</f>
        <v>0</v>
      </c>
    </row>
    <row r="64" spans="1:8" customHeight="1" ht="26.25">
      <c r="A64" s="98" t="s">
        <v>82</v>
      </c>
      <c r="B64" s="99">
        <v>1</v>
      </c>
      <c r="C64" s="195" t="s">
        <v>83</v>
      </c>
      <c r="D64" s="198"/>
      <c r="E64" s="150">
        <v>1</v>
      </c>
      <c r="F64" s="151"/>
      <c r="G64" s="159" t="str">
        <f>IF(ISBLANK(F64),"-",(F64/$D$50*$D$47*$B$68)*($B$57/$D$64))</f>
        <v>0</v>
      </c>
      <c r="H64" s="160" t="str">
        <f>IF(ISBLANK(F64),"-",G64/$B$56)</f>
        <v>0</v>
      </c>
    </row>
    <row r="65" spans="1:8" customHeight="1" ht="26.25">
      <c r="A65" s="98" t="s">
        <v>84</v>
      </c>
      <c r="B65" s="99">
        <v>1</v>
      </c>
      <c r="C65" s="196"/>
      <c r="D65" s="199"/>
      <c r="E65" s="154">
        <v>2</v>
      </c>
      <c r="F65" s="109"/>
      <c r="G65" s="161" t="str">
        <f>IF(ISBLANK(F65),"-",(F65/$D$50*$D$47*$B$68)*($B$57/$D$64))</f>
        <v>0</v>
      </c>
      <c r="H65" s="162" t="str">
        <f>IF(ISBLANK(F65),"-",G65/$B$56)</f>
        <v>0</v>
      </c>
    </row>
    <row r="66" spans="1:8" customHeight="1" ht="26.25">
      <c r="A66" s="98" t="s">
        <v>85</v>
      </c>
      <c r="B66" s="99">
        <v>1</v>
      </c>
      <c r="C66" s="196"/>
      <c r="D66" s="199"/>
      <c r="E66" s="154">
        <v>3</v>
      </c>
      <c r="F66" s="109"/>
      <c r="G66" s="161" t="str">
        <f>IF(ISBLANK(F66),"-",(F66/$D$50*$D$47*$B$68)*($B$57/$D$64))</f>
        <v>0</v>
      </c>
      <c r="H66" s="162" t="str">
        <f>IF(ISBLANK(F66),"-",G66/$B$56)</f>
        <v>0</v>
      </c>
    </row>
    <row r="67" spans="1:8" customHeight="1" ht="27">
      <c r="A67" s="98" t="s">
        <v>86</v>
      </c>
      <c r="B67" s="99">
        <v>1</v>
      </c>
      <c r="C67" s="197"/>
      <c r="D67" s="200"/>
      <c r="E67" s="157">
        <v>4</v>
      </c>
      <c r="F67" s="158"/>
      <c r="G67" s="163" t="str">
        <f>IF(ISBLANK(F67),"-",(F67/$D$50*$D$47*$B$68)*($B$57/$D$64))</f>
        <v>0</v>
      </c>
      <c r="H67" s="164" t="str">
        <f>IF(ISBLANK(F67),"-",G67/$B$56)</f>
        <v>0</v>
      </c>
    </row>
    <row r="68" spans="1:8" customHeight="1" ht="26.25">
      <c r="A68" s="98" t="s">
        <v>87</v>
      </c>
      <c r="B68" s="165">
        <f>(B67/B66)*(B65/B64)*(B63/B62)*(B61/B60)*B59</f>
        <v>1</v>
      </c>
      <c r="C68" s="195" t="s">
        <v>88</v>
      </c>
      <c r="D68" s="198"/>
      <c r="E68" s="150">
        <v>1</v>
      </c>
      <c r="F68" s="151"/>
      <c r="G68" s="159" t="str">
        <f>IF(ISBLANK(F68),"-",(F68/$D$50*$D$47*$B$68)*($B$57/$D$68))</f>
        <v>0</v>
      </c>
      <c r="H68" s="156" t="str">
        <f>IF(ISBLANK(F68),"-",G68/$B$56)</f>
        <v>0</v>
      </c>
    </row>
    <row r="69" spans="1:8" customHeight="1" ht="27">
      <c r="A69" s="140" t="s">
        <v>89</v>
      </c>
      <c r="B69" s="166" t="str">
        <f>(D47*B68)/B56*B57</f>
        <v>0</v>
      </c>
      <c r="C69" s="196"/>
      <c r="D69" s="199"/>
      <c r="E69" s="154">
        <v>2</v>
      </c>
      <c r="F69" s="109"/>
      <c r="G69" s="161" t="str">
        <f>IF(ISBLANK(F69),"-",(F69/$D$50*$D$47*$B$68)*($B$57/$D$68))</f>
        <v>0</v>
      </c>
      <c r="H69" s="156" t="str">
        <f>IF(ISBLANK(F69),"-",G69/$B$56)</f>
        <v>0</v>
      </c>
    </row>
    <row r="70" spans="1:8" customHeight="1" ht="26.25">
      <c r="A70" s="216" t="s">
        <v>61</v>
      </c>
      <c r="B70" s="217"/>
      <c r="C70" s="196"/>
      <c r="D70" s="199"/>
      <c r="E70" s="154">
        <v>3</v>
      </c>
      <c r="F70" s="109"/>
      <c r="G70" s="161" t="str">
        <f>IF(ISBLANK(F70),"-",(F70/$D$50*$D$47*$B$68)*($B$57/$D$68))</f>
        <v>0</v>
      </c>
      <c r="H70" s="156" t="str">
        <f>IF(ISBLANK(F70),"-",G70/$B$56)</f>
        <v>0</v>
      </c>
    </row>
    <row r="71" spans="1:8" customHeight="1" ht="27">
      <c r="A71" s="218"/>
      <c r="B71" s="219"/>
      <c r="C71" s="221"/>
      <c r="D71" s="200"/>
      <c r="E71" s="157">
        <v>4</v>
      </c>
      <c r="F71" s="158"/>
      <c r="G71" s="163" t="str">
        <f>IF(ISBLANK(F71),"-",(F71/$D$50*$D$47*$B$68)*($B$57/$D$68))</f>
        <v>0</v>
      </c>
      <c r="H71" s="167" t="str">
        <f>IF(ISBLANK(F71),"-",G71/$B$56)</f>
        <v>0</v>
      </c>
    </row>
    <row r="72" spans="1:8" customHeight="1" ht="26.25">
      <c r="A72" s="168"/>
      <c r="B72" s="168"/>
      <c r="C72" s="168"/>
      <c r="D72" s="168"/>
      <c r="E72" s="168"/>
      <c r="F72" s="169"/>
      <c r="G72" s="170" t="s">
        <v>54</v>
      </c>
      <c r="H72" s="171" t="str">
        <f>AVERAGE(H60:H71)</f>
        <v>0</v>
      </c>
    </row>
    <row r="73" spans="1:8" customHeight="1" ht="26.25">
      <c r="A73" s="77"/>
      <c r="B73" s="77"/>
      <c r="C73" s="168"/>
      <c r="D73" s="168"/>
      <c r="E73" s="168"/>
      <c r="F73" s="169"/>
      <c r="G73" s="172" t="s">
        <v>67</v>
      </c>
      <c r="H73" s="173" t="str">
        <f>STDEV(H60:H71)/H72</f>
        <v>0</v>
      </c>
    </row>
    <row r="74" spans="1:8" customHeight="1" ht="27">
      <c r="A74" s="168"/>
      <c r="B74" s="168"/>
      <c r="C74" s="169"/>
      <c r="D74" s="169"/>
      <c r="E74" s="174"/>
      <c r="F74" s="169"/>
      <c r="G74" s="175" t="s">
        <v>68</v>
      </c>
      <c r="H74" s="176">
        <f>COUNT(H60:H71)</f>
        <v>0</v>
      </c>
    </row>
    <row r="75" spans="1:8" customHeight="1" ht="18.75">
      <c r="A75" s="177"/>
      <c r="B75" s="177"/>
      <c r="C75" s="126"/>
      <c r="D75" s="126"/>
      <c r="E75" s="129"/>
      <c r="F75" s="126"/>
      <c r="G75" s="178"/>
      <c r="H75" s="179"/>
    </row>
    <row r="76" spans="1:8" customHeight="1" ht="26.25">
      <c r="A76" s="84" t="s">
        <v>90</v>
      </c>
      <c r="B76" s="180" t="s">
        <v>91</v>
      </c>
      <c r="C76" s="222" t="str">
        <f>B20</f>
        <v/>
      </c>
      <c r="D76" s="222"/>
      <c r="E76" s="181" t="s">
        <v>92</v>
      </c>
      <c r="F76" s="181"/>
      <c r="G76" s="182" t="str">
        <f>H72</f>
        <v>0</v>
      </c>
      <c r="H76" s="179"/>
    </row>
    <row r="77" spans="1:8" customHeight="1" ht="19.5">
      <c r="A77" s="183"/>
      <c r="B77" s="183"/>
      <c r="C77" s="184"/>
      <c r="D77" s="184"/>
      <c r="E77" s="184"/>
      <c r="F77" s="184"/>
      <c r="G77" s="184"/>
      <c r="H77" s="184"/>
    </row>
    <row r="78" spans="1:8" customHeight="1" ht="18.75">
      <c r="A78" s="77"/>
      <c r="B78" s="220" t="s">
        <v>24</v>
      </c>
      <c r="C78" s="220"/>
      <c r="D78" s="77"/>
      <c r="E78" s="185" t="s">
        <v>25</v>
      </c>
      <c r="F78" s="186"/>
      <c r="G78" s="220" t="s">
        <v>26</v>
      </c>
      <c r="H78" s="220"/>
    </row>
    <row r="79" spans="1:8" customHeight="1" ht="18.75">
      <c r="A79" s="187" t="s">
        <v>27</v>
      </c>
      <c r="B79" s="188"/>
      <c r="C79" s="188"/>
      <c r="D79" s="77"/>
      <c r="E79" s="189"/>
      <c r="F79" s="190"/>
      <c r="G79" s="191"/>
      <c r="H79" s="191"/>
    </row>
    <row r="80" spans="1:8" customHeight="1" ht="18.75">
      <c r="A80" s="187" t="s">
        <v>28</v>
      </c>
      <c r="B80" s="192"/>
      <c r="C80" s="192"/>
      <c r="D80" s="77"/>
      <c r="E80" s="193"/>
      <c r="F80" s="190"/>
      <c r="G80" s="194"/>
      <c r="H80" s="194"/>
    </row>
    <row r="250" spans="1:8">
      <c r="A250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8:C78"/>
    <mergeCell ref="G78:H78"/>
    <mergeCell ref="C64:C67"/>
    <mergeCell ref="D64:D67"/>
    <mergeCell ref="C68:C71"/>
    <mergeCell ref="D68:D71"/>
    <mergeCell ref="A70:B71"/>
    <mergeCell ref="C76:D76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Uniformity</vt:lpstr>
      <vt:lpstr>OMEPRAZOLE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2005-07-05T12:19:27+02:00</dcterms:created>
  <dcterms:modified xsi:type="dcterms:W3CDTF">2015-04-15T10:24:10+02:00</dcterms:modified>
  <dc:title/>
  <dc:description/>
  <dc:subject/>
  <cp:keywords/>
  <cp:category/>
</cp:coreProperties>
</file>