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/>
  </bookViews>
  <sheets>
    <sheet name="SST (2)" sheetId="7" r:id="rId1"/>
    <sheet name="ciprofloxacin USP" sheetId="3" r:id="rId2"/>
  </sheets>
  <externalReferences>
    <externalReference r:id="rId3"/>
  </externalReferences>
  <definedNames>
    <definedName name="_xlnm.Print_Area" localSheetId="0">'SST (2)'!$A$1:$F$68</definedName>
  </definedNames>
  <calcPr calcId="145621"/>
</workbook>
</file>

<file path=xl/calcChain.xml><?xml version="1.0" encoding="utf-8"?>
<calcChain xmlns="http://schemas.openxmlformats.org/spreadsheetml/2006/main">
  <c r="B28" i="7" l="1"/>
  <c r="B27" i="7"/>
  <c r="B25" i="7"/>
  <c r="B22" i="7"/>
  <c r="B21" i="7"/>
  <c r="B20" i="7"/>
  <c r="B19" i="7"/>
  <c r="B18" i="7"/>
  <c r="B17" i="7"/>
  <c r="B60" i="7"/>
  <c r="B59" i="7"/>
  <c r="B39" i="7"/>
  <c r="E37" i="7"/>
  <c r="D37" i="7"/>
  <c r="C37" i="7"/>
  <c r="B37" i="7"/>
  <c r="B38" i="7" s="1"/>
  <c r="B26" i="7"/>
  <c r="G75" i="3" l="1"/>
  <c r="H67" i="3"/>
  <c r="H63" i="3"/>
  <c r="H59" i="3"/>
  <c r="G38" i="3"/>
  <c r="D47" i="3"/>
  <c r="B30" i="3" l="1"/>
  <c r="C75" i="3"/>
  <c r="H70" i="3"/>
  <c r="G70" i="3"/>
  <c r="B67" i="3"/>
  <c r="B68" i="3" s="1"/>
  <c r="H66" i="3"/>
  <c r="G66" i="3"/>
  <c r="H62" i="3"/>
  <c r="G62" i="3"/>
  <c r="E56" i="3"/>
  <c r="B55" i="3"/>
  <c r="D48" i="3"/>
  <c r="B45" i="3"/>
  <c r="F42" i="3"/>
  <c r="D42" i="3"/>
  <c r="G41" i="3"/>
  <c r="E41" i="3"/>
  <c r="B34" i="3"/>
  <c r="F44" i="3" s="1"/>
  <c r="F45" i="3" l="1"/>
  <c r="D44" i="3"/>
  <c r="D45" i="3" s="1"/>
  <c r="E39" i="3" s="1"/>
  <c r="D49" i="3"/>
  <c r="G39" i="3" l="1"/>
  <c r="G40" i="3"/>
  <c r="G42" i="3" s="1"/>
  <c r="F46" i="3"/>
  <c r="D46" i="3"/>
  <c r="E40" i="3"/>
  <c r="E38" i="3"/>
  <c r="D50" i="3" l="1"/>
  <c r="E42" i="3"/>
  <c r="D52" i="3"/>
  <c r="G68" i="3" l="1"/>
  <c r="H68" i="3" s="1"/>
  <c r="G65" i="3"/>
  <c r="H65" i="3" s="1"/>
  <c r="G63" i="3"/>
  <c r="G61" i="3"/>
  <c r="H61" i="3" s="1"/>
  <c r="G59" i="3"/>
  <c r="D51" i="3"/>
  <c r="G69" i="3"/>
  <c r="H69" i="3" s="1"/>
  <c r="G64" i="3"/>
  <c r="H64" i="3" s="1"/>
  <c r="G60" i="3"/>
  <c r="H60" i="3" s="1"/>
  <c r="G67" i="3"/>
  <c r="H73" i="3" l="1"/>
  <c r="H71" i="3"/>
  <c r="H72" i="3" l="1"/>
</calcChain>
</file>

<file path=xl/sharedStrings.xml><?xml version="1.0" encoding="utf-8"?>
<sst xmlns="http://schemas.openxmlformats.org/spreadsheetml/2006/main" count="143" uniqueCount="101">
  <si>
    <t>Axacip 100ml IV Infusion</t>
  </si>
  <si>
    <t>NDQD201502078</t>
  </si>
  <si>
    <t>Ciprofloxacin USP, sodium Chloride USP &amp; Lactic Acid</t>
  </si>
  <si>
    <t>Ciprofloxacin USP 200mg, sodium Chloride USP 0.9%w/v &amp; Lactic Acid 64mg per each 100ml.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</si>
  <si>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</si>
  <si>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</si>
  <si>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</si>
  <si>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</si>
  <si>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</si>
  <si>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</si>
  <si>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</si>
  <si>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</si>
  <si>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Analysis Data</t>
  </si>
  <si>
    <t>Reference Substance:</t>
  </si>
  <si>
    <t>Code:</t>
  </si>
  <si>
    <t>% age Purity:</t>
  </si>
  <si>
    <t>% Water content:</t>
  </si>
  <si>
    <t>If correction for water content is NOT needed,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</si>
  <si>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</si>
  <si>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</si>
  <si>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</si>
  <si>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</si>
  <si>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</si>
  <si>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</si>
  <si>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</si>
  <si>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</si>
  <si>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</si>
  <si>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</si>
  <si>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</si>
  <si>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</si>
  <si>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</si>
  <si>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</si>
  <si>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</si>
  <si>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</si>
  <si>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</si>
  <si>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</si>
  <si>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</si>
  <si>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</si>
  <si>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</si>
  <si>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</si>
  <si>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</si>
  <si>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</si>
  <si>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</si>
  <si>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</si>
  <si>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</si>
  <si>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</si>
  <si>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</si>
  <si>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</si>
  <si>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</si>
  <si>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</si>
  <si>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</si>
  <si>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 xml:space="preserve">Label Claim: </t>
  </si>
  <si>
    <t>Initial Sample dilution (mL):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</si>
  <si>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</si>
  <si>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</si>
  <si>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</si>
  <si>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</si>
  <si>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</si>
  <si>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</si>
  <si>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</si>
  <si>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</si>
  <si>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</si>
  <si>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</si>
  <si>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</si>
  <si>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</si>
  <si>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</si>
  <si>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</si>
  <si>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Comment:</t>
  </si>
  <si>
    <t xml:space="preserve">The content of </t>
  </si>
  <si>
    <t xml:space="preserve">in the sample as a percentage of the stated  label claim is </t>
  </si>
  <si>
    <t>Name</t>
  </si>
  <si>
    <t>Date</t>
  </si>
  <si>
    <t>Signature</t>
  </si>
  <si>
    <t>Analysed by:</t>
  </si>
  <si>
    <t>Reviewed By:</t>
  </si>
  <si>
    <t>Initial Standard dilution (mL):</t>
  </si>
  <si>
    <t>Determination of Amoxicillin Content in Sample</t>
  </si>
  <si>
    <t>Each</t>
  </si>
  <si>
    <t>contains</t>
  </si>
  <si>
    <t>Sample Vol (mL)</t>
  </si>
  <si>
    <t>Desired Sample Volume (mL):</t>
  </si>
  <si>
    <t>Ciprofloxacin Hydrochloride</t>
  </si>
  <si>
    <t>WRS/C28/1</t>
  </si>
  <si>
    <t>HPLC System Suitability Report</t>
  </si>
  <si>
    <t>Assay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</si>
  <si>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</si>
  <si>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</si>
  <si>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</si>
  <si>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</si>
  <si>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</si>
  <si>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</si>
  <si>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</si>
  <si>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</si>
  <si>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</si>
  <si>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Summary:</t>
  </si>
  <si>
    <r>
      <t xml:space="preserve">The RSD of the peak areas for six replicate injections of  SST Std is </t>
    </r>
    <r>
      <rPr>
        <b/>
        <sz val="12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</si>
  <si>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rFont val="Book Antiqua"/>
        <family val="1"/>
      </rPr>
      <t>greater than 2000</t>
    </r>
  </si>
  <si>
    <r>
      <t>The Assymetry of all peaks were below</t>
    </r>
    <r>
      <rPr>
        <b/>
        <sz val="12"/>
        <rFont val="Book Antiqua"/>
        <family val="1"/>
      </rPr>
      <t xml:space="preserve"> 2.0</t>
    </r>
  </si>
  <si>
    <t>Dissolution</t>
  </si>
  <si>
    <t>12TH MARCH 2015</t>
  </si>
  <si>
    <t>30TH MARCH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</si>
</sst>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dd\-mmm\-yy"/>
    <numFmt numFmtId="165" formatCode="0.0000\ &quot;mg&quot;"/>
    <numFmt numFmtId="166" formatCode="0.000"/>
    <numFmt numFmtId="167" formatCode="0\ &quot;mg&quot;"/>
    <numFmt numFmtId="168" formatCode="0.0%"/>
    <numFmt numFmtId="169" formatCode="dd\-mmm\-yyyy"/>
    <numFmt numFmtId="170" formatCode="0.0\ &quot;mL&quot;"/>
    <numFmt numFmtId="171" formatCode="[$-409]d/mmm/yy;@"/>
    <numFmt numFmtId="172" formatCode="0.00000"/>
  </numFmts>
  <fonts count="21" x14ac:knownFonts="1">
    <font>
      <sz val="10"/>
      <color rgb="FF000000"/>
      <name val="Arial"/>
    </font>
    <font>
      <sz val="14"/>
      <color rgb="FF000000"/>
      <name val="Book Antiqua"/>
    </font>
    <font>
      <b/>
      <u/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b/>
      <i/>
      <sz val="14"/>
      <color rgb="FF000000"/>
      <name val="Book Antiqua"/>
    </font>
    <font>
      <sz val="14"/>
      <color rgb="FF000000"/>
      <name val="Arial"/>
    </font>
    <font>
      <vertAlign val="superscript"/>
      <sz val="14"/>
      <color rgb="FF000000"/>
      <name val="Book Antiqua"/>
    </font>
    <font>
      <sz val="10"/>
      <name val="Arial"/>
      <family val="2"/>
    </font>
    <font>
      <sz val="10"/>
      <name val="Book Antiqua"/>
      <family val="1"/>
    </font>
    <font>
      <b/>
      <sz val="10"/>
      <name val="Book Antiqua"/>
      <family val="1"/>
    </font>
    <font>
      <b/>
      <i/>
      <sz val="12"/>
      <name val="Book Antiqua"/>
      <family val="1"/>
    </font>
    <font>
      <b/>
      <i/>
      <sz val="14"/>
      <name val="Book Antiqua"/>
      <family val="1"/>
    </font>
    <font>
      <b/>
      <u/>
      <sz val="14"/>
      <name val="Book Antiqua"/>
      <family val="1"/>
    </font>
    <font>
      <b/>
      <sz val="12"/>
      <name val="Book Antiqua"/>
      <family val="1"/>
    </font>
    <font>
      <sz val="12"/>
      <name val="Book Antiqua"/>
      <family val="1"/>
    </font>
    <font>
      <b/>
      <u/>
      <sz val="12"/>
      <name val="Book Antiqua"/>
      <family val="1"/>
    </font>
    <font>
      <sz val="11"/>
      <name val="Book Antiqua"/>
      <family val="1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2" borderId="0"/>
    <xf numFmtId="9" fontId="10" fillId="2" borderId="0" applyFont="0" applyFill="0" applyBorder="0" applyAlignment="0" applyProtection="0"/>
  </cellStyleXfs>
  <cellXfs count="20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1" fillId="2" borderId="0" xfId="0" applyFont="1" applyFill="1" applyAlignment="1">
      <alignment horizontal="left"/>
    </xf>
    <xf numFmtId="0" fontId="4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169" fontId="4" fillId="3" borderId="0" xfId="0" applyNumberFormat="1" applyFont="1" applyFill="1" applyAlignment="1" applyProtection="1">
      <alignment horizontal="left"/>
      <protection locked="0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5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  <protection locked="0"/>
    </xf>
    <xf numFmtId="0" fontId="8" fillId="2" borderId="0" xfId="0" applyFont="1" applyFill="1"/>
    <xf numFmtId="0" fontId="3" fillId="2" borderId="0" xfId="0" applyFont="1" applyFill="1" applyAlignment="1" applyProtection="1">
      <alignment horizontal="center"/>
      <protection locked="0"/>
    </xf>
    <xf numFmtId="0" fontId="6" fillId="2" borderId="0" xfId="0" applyFont="1" applyFill="1"/>
    <xf numFmtId="0" fontId="7" fillId="2" borderId="0" xfId="0" applyFont="1" applyFill="1" applyAlignment="1">
      <alignment vertical="center" wrapText="1"/>
    </xf>
    <xf numFmtId="2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left" vertical="center" wrapText="1"/>
    </xf>
    <xf numFmtId="165" fontId="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4" fillId="3" borderId="2" xfId="0" applyFont="1" applyFill="1" applyBorder="1" applyAlignment="1" applyProtection="1">
      <alignment horizontal="center"/>
      <protection locked="0"/>
    </xf>
    <xf numFmtId="0" fontId="1" fillId="2" borderId="3" xfId="0" applyFont="1" applyFill="1" applyBorder="1" applyAlignment="1">
      <alignment horizontal="right"/>
    </xf>
    <xf numFmtId="0" fontId="4" fillId="3" borderId="4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4" fillId="3" borderId="8" xfId="0" applyFont="1" applyFill="1" applyBorder="1" applyAlignment="1" applyProtection="1">
      <alignment horizontal="center"/>
      <protection locked="0"/>
    </xf>
    <xf numFmtId="166" fontId="1" fillId="2" borderId="6" xfId="0" applyNumberFormat="1" applyFont="1" applyFill="1" applyBorder="1" applyAlignment="1">
      <alignment horizontal="center"/>
    </xf>
    <xf numFmtId="0" fontId="4" fillId="3" borderId="37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center"/>
    </xf>
    <xf numFmtId="0" fontId="4" fillId="3" borderId="3" xfId="0" applyFont="1" applyFill="1" applyBorder="1" applyAlignment="1" applyProtection="1">
      <alignment horizontal="center"/>
      <protection locked="0"/>
    </xf>
    <xf numFmtId="166" fontId="1" fillId="2" borderId="9" xfId="0" applyNumberFormat="1" applyFont="1" applyFill="1" applyBorder="1" applyAlignment="1">
      <alignment horizontal="center"/>
    </xf>
    <xf numFmtId="0" fontId="4" fillId="3" borderId="0" xfId="0" applyFont="1" applyFill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4" fillId="3" borderId="11" xfId="0" applyFont="1" applyFill="1" applyBorder="1" applyAlignment="1" applyProtection="1">
      <alignment horizontal="center"/>
      <protection locked="0"/>
    </xf>
    <xf numFmtId="166" fontId="1" fillId="2" borderId="12" xfId="0" applyNumberFormat="1" applyFont="1" applyFill="1" applyBorder="1" applyAlignment="1">
      <alignment horizontal="center"/>
    </xf>
    <xf numFmtId="0" fontId="4" fillId="3" borderId="30" xfId="0" applyFon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>
      <alignment horizontal="right"/>
    </xf>
    <xf numFmtId="1" fontId="3" fillId="4" borderId="38" xfId="0" applyNumberFormat="1" applyFont="1" applyFill="1" applyBorder="1" applyAlignment="1">
      <alignment horizontal="center"/>
    </xf>
    <xf numFmtId="166" fontId="3" fillId="4" borderId="13" xfId="0" applyNumberFormat="1" applyFont="1" applyFill="1" applyBorder="1" applyAlignment="1">
      <alignment horizontal="center"/>
    </xf>
    <xf numFmtId="1" fontId="3" fillId="4" borderId="39" xfId="0" applyNumberFormat="1" applyFont="1" applyFill="1" applyBorder="1" applyAlignment="1">
      <alignment horizontal="center"/>
    </xf>
    <xf numFmtId="0" fontId="1" fillId="2" borderId="34" xfId="0" applyFont="1" applyFill="1" applyBorder="1" applyAlignment="1">
      <alignment horizontal="right"/>
    </xf>
    <xf numFmtId="0" fontId="4" fillId="3" borderId="15" xfId="0" applyFont="1" applyFill="1" applyBorder="1" applyAlignment="1" applyProtection="1">
      <alignment horizontal="center"/>
      <protection locked="0"/>
    </xf>
    <xf numFmtId="0" fontId="1" fillId="2" borderId="0" xfId="0" applyFont="1" applyFill="1"/>
    <xf numFmtId="0" fontId="1" fillId="2" borderId="19" xfId="0" applyFont="1" applyFill="1" applyBorder="1" applyAlignment="1">
      <alignment horizontal="right"/>
    </xf>
    <xf numFmtId="2" fontId="1" fillId="4" borderId="17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2" fontId="1" fillId="5" borderId="17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4" borderId="18" xfId="0" applyNumberFormat="1" applyFont="1" applyFill="1" applyBorder="1" applyAlignment="1">
      <alignment horizontal="center"/>
    </xf>
    <xf numFmtId="0" fontId="4" fillId="3" borderId="17" xfId="0" applyFont="1" applyFill="1" applyBorder="1" applyAlignment="1" applyProtection="1">
      <alignment horizontal="center"/>
      <protection locked="0"/>
    </xf>
    <xf numFmtId="1" fontId="1" fillId="2" borderId="0" xfId="0" applyNumberFormat="1" applyFont="1" applyFill="1" applyAlignment="1">
      <alignment horizontal="center"/>
    </xf>
    <xf numFmtId="0" fontId="1" fillId="2" borderId="40" xfId="0" applyFont="1" applyFill="1" applyBorder="1" applyAlignment="1">
      <alignment horizontal="right"/>
    </xf>
    <xf numFmtId="2" fontId="1" fillId="4" borderId="41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11" xfId="0" applyFont="1" applyFill="1" applyBorder="1" applyAlignment="1">
      <alignment horizontal="right"/>
    </xf>
    <xf numFmtId="166" fontId="3" fillId="5" borderId="15" xfId="0" applyNumberFormat="1" applyFont="1" applyFill="1" applyBorder="1" applyAlignment="1">
      <alignment horizontal="center"/>
    </xf>
    <xf numFmtId="10" fontId="1" fillId="4" borderId="17" xfId="0" applyNumberFormat="1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170" fontId="5" fillId="3" borderId="0" xfId="0" applyNumberFormat="1" applyFont="1" applyFill="1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  <xf numFmtId="167" fontId="5" fillId="3" borderId="0" xfId="0" applyNumberFormat="1" applyFont="1" applyFill="1" applyAlignment="1" applyProtection="1">
      <alignment horizontal="center"/>
      <protection locked="0"/>
    </xf>
    <xf numFmtId="2" fontId="3" fillId="2" borderId="21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1" fillId="2" borderId="21" xfId="0" applyFont="1" applyFill="1" applyBorder="1" applyAlignment="1">
      <alignment horizontal="center"/>
    </xf>
    <xf numFmtId="0" fontId="4" fillId="3" borderId="1" xfId="0" applyFont="1" applyFill="1" applyBorder="1" applyAlignment="1" applyProtection="1">
      <alignment horizontal="center"/>
      <protection locked="0"/>
    </xf>
    <xf numFmtId="2" fontId="1" fillId="2" borderId="1" xfId="0" applyNumberFormat="1" applyFont="1" applyFill="1" applyBorder="1" applyAlignment="1">
      <alignment horizontal="center"/>
    </xf>
    <xf numFmtId="10" fontId="1" fillId="2" borderId="21" xfId="0" applyNumberFormat="1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/>
    </xf>
    <xf numFmtId="2" fontId="1" fillId="2" borderId="3" xfId="0" applyNumberFormat="1" applyFont="1" applyFill="1" applyBorder="1" applyAlignment="1">
      <alignment horizontal="center"/>
    </xf>
    <xf numFmtId="10" fontId="1" fillId="2" borderId="23" xfId="0" applyNumberFormat="1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/>
    </xf>
    <xf numFmtId="0" fontId="4" fillId="3" borderId="22" xfId="0" applyFont="1" applyFill="1" applyBorder="1" applyAlignment="1" applyProtection="1">
      <alignment horizontal="center"/>
      <protection locked="0"/>
    </xf>
    <xf numFmtId="2" fontId="1" fillId="2" borderId="22" xfId="0" applyNumberFormat="1" applyFont="1" applyFill="1" applyBorder="1" applyAlignment="1">
      <alignment horizontal="center"/>
    </xf>
    <xf numFmtId="10" fontId="1" fillId="2" borderId="20" xfId="0" applyNumberFormat="1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right"/>
    </xf>
    <xf numFmtId="0" fontId="5" fillId="2" borderId="24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25" xfId="0" applyFont="1" applyFill="1" applyBorder="1" applyAlignment="1">
      <alignment horizontal="right"/>
    </xf>
    <xf numFmtId="10" fontId="5" fillId="5" borderId="10" xfId="0" applyNumberFormat="1" applyFont="1" applyFill="1" applyBorder="1" applyAlignment="1">
      <alignment horizontal="center"/>
    </xf>
    <xf numFmtId="0" fontId="1" fillId="2" borderId="17" xfId="0" applyFont="1" applyFill="1" applyBorder="1" applyAlignment="1">
      <alignment horizontal="right"/>
    </xf>
    <xf numFmtId="10" fontId="5" fillId="4" borderId="26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1" fillId="2" borderId="18" xfId="0" applyFont="1" applyFill="1" applyBorder="1" applyAlignment="1">
      <alignment horizontal="right"/>
    </xf>
    <xf numFmtId="0" fontId="5" fillId="5" borderId="27" xfId="0" applyFont="1" applyFill="1" applyBorder="1" applyAlignment="1">
      <alignment horizontal="center"/>
    </xf>
    <xf numFmtId="0" fontId="3" fillId="2" borderId="0" xfId="0" applyFont="1" applyFill="1" applyAlignment="1">
      <alignment horizontal="righ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168" fontId="5" fillId="2" borderId="0" xfId="0" applyNumberFormat="1" applyFont="1" applyFill="1" applyAlignment="1">
      <alignment horizontal="center"/>
    </xf>
    <xf numFmtId="0" fontId="7" fillId="2" borderId="28" xfId="0" applyFont="1" applyFill="1" applyBorder="1" applyAlignment="1">
      <alignment horizontal="right" vertical="center" wrapText="1"/>
    </xf>
    <xf numFmtId="0" fontId="1" fillId="2" borderId="28" xfId="0" applyFont="1" applyFill="1" applyBorder="1"/>
    <xf numFmtId="0" fontId="3" fillId="2" borderId="0" xfId="0" applyFont="1" applyFill="1" applyAlignment="1">
      <alignment horizontal="center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1" fillId="2" borderId="30" xfId="0" applyFont="1" applyFill="1" applyBorder="1" applyProtection="1">
      <protection locked="0"/>
    </xf>
    <xf numFmtId="0" fontId="1" fillId="2" borderId="0" xfId="0" applyFont="1" applyFill="1" applyProtection="1">
      <protection locked="0"/>
    </xf>
    <xf numFmtId="0" fontId="1" fillId="2" borderId="30" xfId="0" applyFont="1" applyFill="1" applyBorder="1" applyProtection="1">
      <protection locked="0"/>
    </xf>
    <xf numFmtId="0" fontId="1" fillId="2" borderId="30" xfId="0" applyFont="1" applyFill="1" applyBorder="1"/>
    <xf numFmtId="0" fontId="3" fillId="2" borderId="16" xfId="0" applyFont="1" applyFill="1" applyBorder="1" applyProtection="1">
      <protection locked="0"/>
    </xf>
    <xf numFmtId="0" fontId="3" fillId="2" borderId="0" xfId="0" applyFont="1" applyFill="1" applyProtection="1">
      <protection locked="0"/>
    </xf>
    <xf numFmtId="0" fontId="1" fillId="2" borderId="16" xfId="0" applyFont="1" applyFill="1" applyBorder="1" applyProtection="1">
      <protection locked="0"/>
    </xf>
    <xf numFmtId="0" fontId="1" fillId="2" borderId="16" xfId="0" applyFont="1" applyFill="1" applyBorder="1"/>
    <xf numFmtId="0" fontId="4" fillId="3" borderId="0" xfId="0" applyFont="1" applyFill="1" applyAlignment="1" applyProtection="1">
      <alignment horizontal="right"/>
      <protection locked="0"/>
    </xf>
    <xf numFmtId="2" fontId="5" fillId="3" borderId="0" xfId="0" applyNumberFormat="1" applyFont="1" applyFill="1" applyAlignment="1" applyProtection="1">
      <alignment horizontal="center"/>
      <protection locked="0"/>
    </xf>
    <xf numFmtId="0" fontId="11" fillId="2" borderId="0" xfId="1" applyFont="1"/>
    <xf numFmtId="0" fontId="11" fillId="2" borderId="0" xfId="1" applyFont="1" applyBorder="1"/>
    <xf numFmtId="0" fontId="12" fillId="2" borderId="0" xfId="1" applyFont="1"/>
    <xf numFmtId="0" fontId="11" fillId="2" borderId="0" xfId="1" applyFont="1" applyAlignment="1">
      <alignment horizontal="right"/>
    </xf>
    <xf numFmtId="0" fontId="11" fillId="2" borderId="0" xfId="1" applyFont="1" applyFill="1" applyBorder="1" applyAlignment="1">
      <alignment horizontal="right"/>
    </xf>
    <xf numFmtId="0" fontId="14" fillId="2" borderId="0" xfId="1" applyFont="1" applyBorder="1" applyAlignment="1"/>
    <xf numFmtId="0" fontId="16" fillId="2" borderId="0" xfId="1" applyFont="1" applyAlignment="1">
      <alignment horizontal="right"/>
    </xf>
    <xf numFmtId="0" fontId="17" fillId="2" borderId="0" xfId="1" quotePrefix="1" applyFont="1" applyAlignment="1">
      <alignment horizontal="left"/>
    </xf>
    <xf numFmtId="0" fontId="15" fillId="2" borderId="0" xfId="1" quotePrefix="1" applyFont="1" applyAlignment="1">
      <alignment horizontal="center"/>
    </xf>
    <xf numFmtId="171" fontId="17" fillId="2" borderId="0" xfId="1" quotePrefix="1" applyNumberFormat="1" applyFont="1" applyAlignment="1">
      <alignment horizontal="left"/>
    </xf>
    <xf numFmtId="0" fontId="18" fillId="2" borderId="0" xfId="1" applyFont="1"/>
    <xf numFmtId="0" fontId="18" fillId="2" borderId="0" xfId="1" applyFont="1" applyAlignment="1">
      <alignment horizontal="left"/>
    </xf>
    <xf numFmtId="0" fontId="16" fillId="2" borderId="0" xfId="1" applyFont="1"/>
    <xf numFmtId="0" fontId="16" fillId="2" borderId="0" xfId="1" applyFont="1" applyAlignment="1">
      <alignment horizontal="left"/>
    </xf>
    <xf numFmtId="0" fontId="17" fillId="2" borderId="0" xfId="1" applyFont="1"/>
    <xf numFmtId="2" fontId="16" fillId="2" borderId="0" xfId="1" applyNumberFormat="1" applyFont="1" applyAlignment="1">
      <alignment horizontal="center"/>
    </xf>
    <xf numFmtId="0" fontId="16" fillId="2" borderId="0" xfId="1" quotePrefix="1" applyFont="1" applyAlignment="1">
      <alignment horizontal="left"/>
    </xf>
    <xf numFmtId="172" fontId="16" fillId="2" borderId="0" xfId="1" applyNumberFormat="1" applyFont="1" applyAlignment="1">
      <alignment horizontal="center"/>
    </xf>
    <xf numFmtId="0" fontId="16" fillId="2" borderId="45" xfId="1" applyFont="1" applyBorder="1" applyAlignment="1">
      <alignment horizontal="center"/>
    </xf>
    <xf numFmtId="0" fontId="16" fillId="2" borderId="46" xfId="1" quotePrefix="1" applyFont="1" applyBorder="1" applyAlignment="1">
      <alignment horizontal="center"/>
    </xf>
    <xf numFmtId="0" fontId="16" fillId="2" borderId="45" xfId="1" quotePrefix="1" applyFont="1" applyBorder="1" applyAlignment="1">
      <alignment horizontal="center"/>
    </xf>
    <xf numFmtId="0" fontId="17" fillId="2" borderId="47" xfId="1" applyFont="1" applyBorder="1" applyAlignment="1">
      <alignment horizontal="center"/>
    </xf>
    <xf numFmtId="0" fontId="19" fillId="6" borderId="47" xfId="1" applyFont="1" applyFill="1" applyBorder="1" applyAlignment="1" applyProtection="1">
      <alignment horizontal="center"/>
      <protection locked="0"/>
    </xf>
    <xf numFmtId="2" fontId="19" fillId="6" borderId="47" xfId="1" applyNumberFormat="1" applyFont="1" applyFill="1" applyBorder="1" applyAlignment="1" applyProtection="1">
      <alignment horizontal="center"/>
      <protection locked="0"/>
    </xf>
    <xf numFmtId="2" fontId="19" fillId="6" borderId="48" xfId="1" applyNumberFormat="1" applyFont="1" applyFill="1" applyBorder="1" applyAlignment="1" applyProtection="1">
      <alignment horizontal="center"/>
      <protection locked="0"/>
    </xf>
    <xf numFmtId="0" fontId="19" fillId="6" borderId="49" xfId="1" applyFont="1" applyFill="1" applyBorder="1" applyAlignment="1" applyProtection="1">
      <alignment horizontal="center"/>
      <protection locked="0"/>
    </xf>
    <xf numFmtId="2" fontId="19" fillId="6" borderId="49" xfId="1" applyNumberFormat="1" applyFont="1" applyFill="1" applyBorder="1" applyAlignment="1" applyProtection="1">
      <alignment horizontal="center"/>
      <protection locked="0"/>
    </xf>
    <xf numFmtId="0" fontId="17" fillId="2" borderId="48" xfId="1" applyFont="1" applyBorder="1"/>
    <xf numFmtId="1" fontId="16" fillId="7" borderId="46" xfId="1" applyNumberFormat="1" applyFont="1" applyFill="1" applyBorder="1" applyAlignment="1">
      <alignment horizontal="center"/>
    </xf>
    <xf numFmtId="1" fontId="16" fillId="7" borderId="45" xfId="1" applyNumberFormat="1" applyFont="1" applyFill="1" applyBorder="1" applyAlignment="1">
      <alignment horizontal="center"/>
    </xf>
    <xf numFmtId="2" fontId="16" fillId="7" borderId="45" xfId="1" applyNumberFormat="1" applyFont="1" applyFill="1" applyBorder="1" applyAlignment="1">
      <alignment horizontal="center"/>
    </xf>
    <xf numFmtId="0" fontId="17" fillId="2" borderId="47" xfId="1" applyFont="1" applyBorder="1"/>
    <xf numFmtId="10" fontId="16" fillId="8" borderId="45" xfId="1" applyNumberFormat="1" applyFont="1" applyFill="1" applyBorder="1" applyAlignment="1">
      <alignment horizontal="center"/>
    </xf>
    <xf numFmtId="168" fontId="16" fillId="2" borderId="0" xfId="1" applyNumberFormat="1" applyFont="1" applyFill="1" applyBorder="1" applyAlignment="1">
      <alignment horizontal="center"/>
    </xf>
    <xf numFmtId="0" fontId="17" fillId="2" borderId="50" xfId="1" applyFont="1" applyBorder="1"/>
    <xf numFmtId="0" fontId="17" fillId="2" borderId="49" xfId="1" applyFont="1" applyBorder="1"/>
    <xf numFmtId="0" fontId="16" fillId="7" borderId="45" xfId="1" applyFont="1" applyFill="1" applyBorder="1" applyAlignment="1">
      <alignment horizontal="center"/>
    </xf>
    <xf numFmtId="0" fontId="16" fillId="2" borderId="51" xfId="1" applyFont="1" applyFill="1" applyBorder="1" applyAlignment="1">
      <alignment horizontal="center"/>
    </xf>
    <xf numFmtId="0" fontId="17" fillId="2" borderId="51" xfId="1" applyFont="1" applyBorder="1"/>
    <xf numFmtId="0" fontId="17" fillId="2" borderId="52" xfId="1" applyFont="1" applyBorder="1"/>
    <xf numFmtId="0" fontId="17" fillId="2" borderId="0" xfId="1" applyFont="1" applyBorder="1"/>
    <xf numFmtId="0" fontId="17" fillId="2" borderId="0" xfId="1" quotePrefix="1" applyFont="1" applyAlignment="1" applyProtection="1">
      <alignment horizontal="left"/>
      <protection locked="0"/>
    </xf>
    <xf numFmtId="0" fontId="17" fillId="2" borderId="0" xfId="1" applyFont="1" applyProtection="1">
      <protection locked="0"/>
    </xf>
    <xf numFmtId="0" fontId="17" fillId="2" borderId="0" xfId="1" applyFont="1" applyBorder="1" applyProtection="1">
      <protection locked="0"/>
    </xf>
    <xf numFmtId="0" fontId="17" fillId="2" borderId="0" xfId="1" applyFont="1" applyAlignment="1" applyProtection="1">
      <alignment horizontal="left"/>
      <protection locked="0"/>
    </xf>
    <xf numFmtId="0" fontId="17" fillId="2" borderId="53" xfId="1" applyFont="1" applyBorder="1"/>
    <xf numFmtId="0" fontId="17" fillId="2" borderId="0" xfId="1" applyFont="1" applyAlignment="1">
      <alignment horizontal="center"/>
    </xf>
    <xf numFmtId="10" fontId="17" fillId="2" borderId="53" xfId="2" applyNumberFormat="1" applyFont="1" applyBorder="1"/>
    <xf numFmtId="0" fontId="20" fillId="2" borderId="0" xfId="1" applyFont="1"/>
    <xf numFmtId="0" fontId="16" fillId="2" borderId="54" xfId="1" applyFont="1" applyBorder="1" applyAlignment="1"/>
    <xf numFmtId="0" fontId="16" fillId="2" borderId="54" xfId="1" applyFont="1" applyBorder="1" applyAlignment="1">
      <alignment horizontal="center"/>
    </xf>
    <xf numFmtId="0" fontId="17" fillId="2" borderId="54" xfId="1" applyFont="1" applyBorder="1" applyAlignment="1">
      <alignment horizontal="center"/>
    </xf>
    <xf numFmtId="0" fontId="16" fillId="2" borderId="0" xfId="1" applyFont="1" applyBorder="1" applyAlignment="1">
      <alignment horizontal="right"/>
    </xf>
    <xf numFmtId="0" fontId="17" fillId="2" borderId="51" xfId="1" quotePrefix="1" applyFont="1" applyBorder="1" applyAlignment="1"/>
    <xf numFmtId="0" fontId="17" fillId="2" borderId="0" xfId="1" quotePrefix="1" applyFont="1" applyBorder="1" applyAlignment="1"/>
    <xf numFmtId="0" fontId="17" fillId="2" borderId="51" xfId="1" applyFont="1" applyBorder="1" applyAlignment="1"/>
    <xf numFmtId="0" fontId="16" fillId="2" borderId="55" xfId="1" applyFont="1" applyBorder="1" applyAlignment="1"/>
    <xf numFmtId="0" fontId="16" fillId="2" borderId="0" xfId="1" applyFont="1" applyBorder="1" applyAlignment="1"/>
    <xf numFmtId="0" fontId="17" fillId="2" borderId="55" xfId="1" applyFont="1" applyBorder="1" applyAlignment="1"/>
    <xf numFmtId="0" fontId="13" fillId="2" borderId="42" xfId="1" applyFont="1" applyBorder="1" applyAlignment="1">
      <alignment horizontal="center"/>
    </xf>
    <xf numFmtId="0" fontId="13" fillId="2" borderId="43" xfId="1" applyFont="1" applyBorder="1" applyAlignment="1">
      <alignment horizontal="center"/>
    </xf>
    <xf numFmtId="0" fontId="13" fillId="2" borderId="44" xfId="1" applyFont="1" applyBorder="1" applyAlignment="1">
      <alignment horizontal="center"/>
    </xf>
    <xf numFmtId="0" fontId="15" fillId="2" borderId="0" xfId="1" quotePrefix="1" applyFont="1" applyAlignment="1">
      <alignment horizontal="center"/>
    </xf>
    <xf numFmtId="0" fontId="7" fillId="2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2" borderId="22" xfId="0" applyFont="1" applyFill="1" applyBorder="1" applyAlignment="1">
      <alignment horizontal="left" vertical="center" wrapText="1"/>
    </xf>
    <xf numFmtId="0" fontId="7" fillId="2" borderId="24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center"/>
    </xf>
    <xf numFmtId="0" fontId="3" fillId="2" borderId="29" xfId="0" applyFont="1" applyFill="1" applyBorder="1" applyAlignment="1">
      <alignment horizontal="center"/>
    </xf>
    <xf numFmtId="0" fontId="3" fillId="2" borderId="29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2" fontId="4" fillId="3" borderId="1" xfId="0" applyNumberFormat="1" applyFont="1" applyFill="1" applyBorder="1" applyAlignment="1" applyProtection="1">
      <alignment horizontal="center" vertical="center"/>
      <protection locked="0"/>
    </xf>
    <xf numFmtId="2" fontId="4" fillId="3" borderId="3" xfId="0" applyNumberFormat="1" applyFont="1" applyFill="1" applyBorder="1" applyAlignment="1" applyProtection="1">
      <alignment horizontal="center" vertical="center"/>
      <protection locked="0"/>
    </xf>
    <xf numFmtId="2" fontId="4" fillId="3" borderId="22" xfId="0" applyNumberFormat="1" applyFont="1" applyFill="1" applyBorder="1" applyAlignment="1" applyProtection="1">
      <alignment horizontal="center" vertical="center"/>
      <protection locked="0"/>
    </xf>
    <xf numFmtId="2" fontId="4" fillId="3" borderId="21" xfId="0" applyNumberFormat="1" applyFont="1" applyFill="1" applyBorder="1" applyAlignment="1" applyProtection="1">
      <alignment horizontal="center" vertical="center"/>
      <protection locked="0"/>
    </xf>
    <xf numFmtId="2" fontId="4" fillId="3" borderId="23" xfId="0" applyNumberFormat="1" applyFont="1" applyFill="1" applyBorder="1" applyAlignment="1" applyProtection="1">
      <alignment horizontal="center" vertical="center"/>
      <protection locked="0"/>
    </xf>
    <xf numFmtId="2" fontId="4" fillId="3" borderId="20" xfId="0" applyNumberFormat="1" applyFont="1" applyFill="1" applyBorder="1" applyAlignment="1" applyProtection="1">
      <alignment horizontal="center" vertical="center"/>
      <protection locked="0"/>
    </xf>
    <xf numFmtId="0" fontId="3" fillId="2" borderId="2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left" vertical="center" wrapText="1"/>
    </xf>
    <xf numFmtId="0" fontId="7" fillId="2" borderId="28" xfId="0" applyFont="1" applyFill="1" applyBorder="1" applyAlignment="1">
      <alignment horizontal="left" vertical="center" wrapText="1"/>
    </xf>
    <xf numFmtId="0" fontId="7" fillId="2" borderId="31" xfId="0" applyFont="1" applyFill="1" applyBorder="1" applyAlignment="1">
      <alignment horizontal="center"/>
    </xf>
    <xf numFmtId="0" fontId="7" fillId="2" borderId="32" xfId="0" applyFont="1" applyFill="1" applyBorder="1" applyAlignment="1">
      <alignment horizontal="center"/>
    </xf>
    <xf numFmtId="0" fontId="7" fillId="2" borderId="33" xfId="0" applyFont="1" applyFill="1" applyBorder="1" applyAlignment="1">
      <alignment horizontal="center"/>
    </xf>
    <xf numFmtId="0" fontId="5" fillId="3" borderId="0" xfId="0" applyFont="1" applyFill="1" applyAlignment="1" applyProtection="1">
      <alignment horizontal="left"/>
      <protection locked="0"/>
    </xf>
    <xf numFmtId="0" fontId="4" fillId="3" borderId="0" xfId="0" applyFont="1" applyFill="1" applyAlignment="1" applyProtection="1">
      <alignment horizontal="left"/>
      <protection locked="0"/>
    </xf>
    <xf numFmtId="0" fontId="7" fillId="2" borderId="31" xfId="0" applyFont="1" applyFill="1" applyBorder="1" applyAlignment="1">
      <alignment horizontal="left" vertical="center" wrapText="1"/>
    </xf>
    <xf numFmtId="0" fontId="7" fillId="2" borderId="32" xfId="0" applyFont="1" applyFill="1" applyBorder="1" applyAlignment="1">
      <alignment horizontal="left" vertical="center" wrapText="1"/>
    </xf>
    <xf numFmtId="0" fontId="7" fillId="2" borderId="33" xfId="0" applyFont="1" applyFill="1" applyBorder="1" applyAlignment="1">
      <alignment horizontal="left" vertical="center" wrapText="1"/>
    </xf>
    <xf numFmtId="0" fontId="3" fillId="2" borderId="34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</cellXfs>
  <cellStyles count="3">
    <cellStyle name="Normal" xfId="0" builtinId="0"/>
    <cellStyle name="Normal 2" xfId="1"/>
    <cellStyle name="Percent 2" xfId="2"/>
  </cellStyles>
  <dxfs count="2"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b val="0"/>
        <i val="0"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1524000</xdr:colOff>
      <xdr:row>13</xdr:row>
      <xdr:rowOff>1</xdr:rowOff>
    </xdr:to>
    <xdr:pic>
      <xdr:nvPicPr>
        <xdr:cNvPr id="2" name="Picture 1" descr="George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1"/>
          <a:ext cx="10286999" cy="2228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y/Desktop/CIPROCIDAL%20TAB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niformity"/>
      <sheetName val="SST"/>
      <sheetName val="Component 1"/>
    </sheetNames>
    <sheetDataSet>
      <sheetData sheetId="0"/>
      <sheetData sheetId="1"/>
      <sheetData sheetId="2">
        <row r="30">
          <cell r="B30">
            <v>99.9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3:I68"/>
  <sheetViews>
    <sheetView tabSelected="1" view="pageBreakPreview" zoomScaleSheetLayoutView="100" workbookViewId="0">
      <selection activeCell="B46" sqref="B46:B49"/>
    </sheetView>
  </sheetViews>
  <sheetFormatPr defaultRowHeight="13.5" x14ac:dyDescent="0.25"/>
  <cols>
    <col min="1" max="1" width="27.5703125" style="112" bestFit="1" customWidth="1"/>
    <col min="2" max="2" width="20.42578125" style="112" customWidth="1"/>
    <col min="3" max="3" width="31.85546875" style="112" customWidth="1"/>
    <col min="4" max="4" width="25.85546875" style="112" bestFit="1" customWidth="1"/>
    <col min="5" max="5" width="25.7109375" style="112" bestFit="1" customWidth="1"/>
    <col min="6" max="6" width="23.140625" style="112" customWidth="1"/>
    <col min="7" max="7" width="28.42578125" style="112" customWidth="1"/>
    <col min="8" max="8" width="21.5703125" style="112" customWidth="1"/>
    <col min="9" max="16384" width="9.140625" style="112"/>
  </cols>
  <sheetData>
    <row r="13" spans="1:9" x14ac:dyDescent="0.25">
      <c r="F13" s="113"/>
      <c r="G13" s="113"/>
      <c r="H13" s="113"/>
      <c r="I13" s="113"/>
    </row>
    <row r="14" spans="1:9" ht="15.75" thickBot="1" x14ac:dyDescent="0.35">
      <c r="A14" s="114"/>
      <c r="B14" s="113"/>
      <c r="C14" s="115"/>
      <c r="D14" s="113"/>
      <c r="F14" s="116"/>
      <c r="G14" s="113"/>
      <c r="H14" s="113"/>
      <c r="I14" s="113"/>
    </row>
    <row r="15" spans="1:9" ht="19.5" thickBot="1" x14ac:dyDescent="0.35">
      <c r="A15" s="171" t="s">
        <v>4</v>
      </c>
      <c r="B15" s="172"/>
      <c r="C15" s="172"/>
      <c r="D15" s="172"/>
      <c r="E15" s="172"/>
      <c r="F15" s="173"/>
      <c r="G15" s="117"/>
      <c r="H15" s="117"/>
      <c r="I15" s="113"/>
    </row>
    <row r="16" spans="1:9" ht="20.100000000000001" customHeight="1" x14ac:dyDescent="0.3">
      <c r="A16" s="174" t="s">
        <v>83</v>
      </c>
      <c r="B16" s="174"/>
      <c r="C16" s="174"/>
      <c r="D16" s="174"/>
      <c r="E16" s="174"/>
      <c r="F16" s="113"/>
      <c r="G16" s="113"/>
      <c r="H16" s="113"/>
      <c r="I16" s="113"/>
    </row>
    <row r="17" spans="1:9" ht="20.100000000000001" customHeight="1" x14ac:dyDescent="0.3">
      <c r="A17" s="118" t="s">
        <v>6</v>
      </c>
      <c r="B17" s="119" t="str">
        <f>'ciprofloxacin USP'!B18:E18</f>
        <v>Axacip 100ml IV Infusion</v>
      </c>
      <c r="C17" s="120"/>
      <c r="D17" s="120"/>
      <c r="E17" s="120"/>
      <c r="F17" s="113"/>
      <c r="G17" s="113"/>
      <c r="H17" s="113"/>
      <c r="I17" s="113"/>
    </row>
    <row r="18" spans="1:9" ht="20.100000000000001" customHeight="1" x14ac:dyDescent="0.3">
      <c r="A18" s="118" t="s">
        <v>7</v>
      </c>
      <c r="B18" s="119" t="str">
        <f>'ciprofloxacin USP'!B19</f>
        <v>NDQD201502078</v>
      </c>
      <c r="C18" s="120"/>
      <c r="D18" s="120"/>
      <c r="E18" s="120"/>
      <c r="F18" s="113"/>
      <c r="G18" s="113"/>
      <c r="H18" s="113"/>
      <c r="I18" s="113"/>
    </row>
    <row r="19" spans="1:9" ht="20.100000000000001" customHeight="1" x14ac:dyDescent="0.3">
      <c r="A19" s="118" t="s">
        <v>8</v>
      </c>
      <c r="B19" s="119" t="str">
        <f>'ciprofloxacin USP'!B20</f>
        <v>Ciprofloxacin USP, sodium Chloride USP &amp; Lactic Acid</v>
      </c>
      <c r="C19" s="120"/>
      <c r="D19" s="120"/>
      <c r="E19" s="120"/>
      <c r="F19" s="113"/>
      <c r="G19" s="113"/>
      <c r="H19" s="113"/>
      <c r="I19" s="113"/>
    </row>
    <row r="20" spans="1:9" ht="20.100000000000001" customHeight="1" x14ac:dyDescent="0.3">
      <c r="A20" s="118" t="s">
        <v>9</v>
      </c>
      <c r="B20" s="119" t="str">
        <f>'ciprofloxacin USP'!B21:H21</f>
        <v>Ciprofloxacin USP 200mg, sodium Chloride USP 0.9%w/v &amp; Lactic Acid 64mg per each 100ml.</v>
      </c>
      <c r="C20" s="120"/>
      <c r="D20" s="120"/>
      <c r="E20" s="120"/>
      <c r="F20" s="113"/>
      <c r="G20" s="113"/>
      <c r="H20" s="113"/>
      <c r="I20" s="113"/>
    </row>
    <row r="21" spans="1:9" ht="20.100000000000001" customHeight="1" x14ac:dyDescent="0.3">
      <c r="A21" s="118" t="s">
        <v>10</v>
      </c>
      <c r="B21" s="121" t="str">
        <f>'ciprofloxacin USP'!B22</f>
        <v>12TH MARCH 2015</v>
      </c>
      <c r="C21" s="120"/>
      <c r="D21" s="120"/>
      <c r="E21" s="120"/>
      <c r="F21" s="113"/>
      <c r="G21" s="113"/>
      <c r="H21" s="113"/>
      <c r="I21" s="113"/>
    </row>
    <row r="22" spans="1:9" ht="20.100000000000001" customHeight="1" x14ac:dyDescent="0.3">
      <c r="A22" s="118" t="s">
        <v>11</v>
      </c>
      <c r="B22" s="121" t="str">
        <f>'ciprofloxacin USP'!B23</f>
        <v>30TH MARCH 2015</v>
      </c>
      <c r="C22" s="120"/>
      <c r="D22" s="120"/>
      <c r="E22" s="120"/>
      <c r="F22" s="113"/>
      <c r="G22" s="113"/>
      <c r="H22" s="113"/>
      <c r="I22" s="113"/>
    </row>
    <row r="23" spans="1:9" ht="20.100000000000001" customHeight="1" x14ac:dyDescent="0.3">
      <c r="A23" s="118"/>
      <c r="B23" s="121"/>
      <c r="C23" s="120"/>
      <c r="D23" s="120"/>
      <c r="E23" s="120"/>
      <c r="F23" s="113"/>
      <c r="G23" s="113"/>
      <c r="H23" s="113"/>
      <c r="I23" s="113"/>
    </row>
    <row r="24" spans="1:9" ht="16.5" x14ac:dyDescent="0.3">
      <c r="A24" s="122" t="s">
        <v>12</v>
      </c>
      <c r="B24" s="123" t="s">
        <v>84</v>
      </c>
      <c r="F24" s="113"/>
      <c r="G24" s="113"/>
      <c r="H24" s="113"/>
      <c r="I24" s="113"/>
    </row>
    <row r="25" spans="1:9" ht="16.5" x14ac:dyDescent="0.3">
      <c r="A25" s="124" t="s">
        <v>13</v>
      </c>
      <c r="B25" s="125" t="str">
        <f>'ciprofloxacin USP'!B26:C26</f>
        <v>Ciprofloxacin Hydrochloride</v>
      </c>
      <c r="C25" s="126"/>
      <c r="D25" s="126"/>
      <c r="E25" s="126"/>
    </row>
    <row r="26" spans="1:9" ht="16.5" x14ac:dyDescent="0.3">
      <c r="A26" s="124" t="s">
        <v>15</v>
      </c>
      <c r="B26" s="127">
        <f>'[1]Component 1'!B30</f>
        <v>99.9</v>
      </c>
      <c r="C26" s="126"/>
      <c r="D26" s="126"/>
      <c r="E26" s="126"/>
    </row>
    <row r="27" spans="1:9" ht="16.5" x14ac:dyDescent="0.3">
      <c r="A27" s="128" t="s">
        <v>85</v>
      </c>
      <c r="B27" s="127">
        <f>'ciprofloxacin USP'!D43</f>
        <v>25.65</v>
      </c>
      <c r="C27" s="126"/>
      <c r="D27" s="126"/>
      <c r="E27" s="126"/>
    </row>
    <row r="28" spans="1:9" ht="16.5" x14ac:dyDescent="0.3">
      <c r="A28" s="128" t="s">
        <v>86</v>
      </c>
      <c r="B28" s="129">
        <f>'ciprofloxacin USP'!D46</f>
        <v>0.46167163095076252</v>
      </c>
      <c r="C28" s="126"/>
      <c r="D28" s="126"/>
      <c r="E28" s="126"/>
    </row>
    <row r="29" spans="1:9" ht="15.75" x14ac:dyDescent="0.25">
      <c r="A29" s="126"/>
      <c r="B29" s="126"/>
      <c r="C29" s="126"/>
      <c r="D29" s="126"/>
      <c r="E29" s="126"/>
    </row>
    <row r="30" spans="1:9" ht="16.5" x14ac:dyDescent="0.3">
      <c r="A30" s="130" t="s">
        <v>87</v>
      </c>
      <c r="B30" s="131" t="s">
        <v>88</v>
      </c>
      <c r="C30" s="130" t="s">
        <v>89</v>
      </c>
      <c r="D30" s="130" t="s">
        <v>90</v>
      </c>
      <c r="E30" s="132" t="s">
        <v>91</v>
      </c>
    </row>
    <row r="31" spans="1:9" ht="16.5" x14ac:dyDescent="0.3">
      <c r="A31" s="133">
        <v>1</v>
      </c>
      <c r="B31" s="134">
        <v>51645715</v>
      </c>
      <c r="C31" s="134">
        <v>5882</v>
      </c>
      <c r="D31" s="135">
        <v>1.7</v>
      </c>
      <c r="E31" s="136">
        <v>5.7</v>
      </c>
    </row>
    <row r="32" spans="1:9" ht="16.5" x14ac:dyDescent="0.3">
      <c r="A32" s="133">
        <v>2</v>
      </c>
      <c r="B32" s="134">
        <v>51939966</v>
      </c>
      <c r="C32" s="134">
        <v>5854</v>
      </c>
      <c r="D32" s="135">
        <v>1.7</v>
      </c>
      <c r="E32" s="135">
        <v>5.8</v>
      </c>
    </row>
    <row r="33" spans="1:6" ht="16.5" x14ac:dyDescent="0.3">
      <c r="A33" s="133">
        <v>3</v>
      </c>
      <c r="B33" s="134">
        <v>51598855</v>
      </c>
      <c r="C33" s="134">
        <v>5965</v>
      </c>
      <c r="D33" s="135">
        <v>1.7</v>
      </c>
      <c r="E33" s="135">
        <v>5.8</v>
      </c>
    </row>
    <row r="34" spans="1:6" ht="16.5" x14ac:dyDescent="0.3">
      <c r="A34" s="133">
        <v>4</v>
      </c>
      <c r="B34" s="134">
        <v>51764300</v>
      </c>
      <c r="C34" s="134">
        <v>6079</v>
      </c>
      <c r="D34" s="135">
        <v>1.7</v>
      </c>
      <c r="E34" s="135">
        <v>5.8</v>
      </c>
    </row>
    <row r="35" spans="1:6" ht="16.5" x14ac:dyDescent="0.3">
      <c r="A35" s="133">
        <v>5</v>
      </c>
      <c r="B35" s="134">
        <v>51889952</v>
      </c>
      <c r="C35" s="134">
        <v>6077</v>
      </c>
      <c r="D35" s="135">
        <v>1.7</v>
      </c>
      <c r="E35" s="135">
        <v>5.8</v>
      </c>
    </row>
    <row r="36" spans="1:6" ht="16.5" x14ac:dyDescent="0.3">
      <c r="A36" s="133">
        <v>6</v>
      </c>
      <c r="B36" s="137">
        <v>51961759</v>
      </c>
      <c r="C36" s="137">
        <v>5881</v>
      </c>
      <c r="D36" s="138">
        <v>1.7</v>
      </c>
      <c r="E36" s="138">
        <v>5.8</v>
      </c>
    </row>
    <row r="37" spans="1:6" ht="16.5" x14ac:dyDescent="0.3">
      <c r="A37" s="139" t="s">
        <v>92</v>
      </c>
      <c r="B37" s="140">
        <f>AVERAGE(B31:B36)</f>
        <v>51800091.166666664</v>
      </c>
      <c r="C37" s="141">
        <f>AVERAGE(C31:C36)</f>
        <v>5956.333333333333</v>
      </c>
      <c r="D37" s="142">
        <f>AVERAGE(D31:D36)</f>
        <v>1.7</v>
      </c>
      <c r="E37" s="142">
        <f>AVERAGE(E31:E36)</f>
        <v>5.7833333333333341</v>
      </c>
    </row>
    <row r="38" spans="1:6" ht="16.5" x14ac:dyDescent="0.3">
      <c r="A38" s="143" t="s">
        <v>93</v>
      </c>
      <c r="B38" s="144">
        <f>(STDEV(B31:B36)/B37)</f>
        <v>2.98304728550682E-3</v>
      </c>
      <c r="C38" s="145"/>
      <c r="D38" s="145"/>
      <c r="E38" s="146"/>
      <c r="F38" s="113"/>
    </row>
    <row r="39" spans="1:6" s="113" customFormat="1" ht="16.5" x14ac:dyDescent="0.3">
      <c r="A39" s="147" t="s">
        <v>50</v>
      </c>
      <c r="B39" s="148">
        <f>COUNT(B31:B36)</f>
        <v>6</v>
      </c>
      <c r="C39" s="149"/>
      <c r="D39" s="150"/>
      <c r="E39" s="151"/>
    </row>
    <row r="40" spans="1:6" s="113" customFormat="1" ht="15.75" x14ac:dyDescent="0.25">
      <c r="A40" s="126"/>
      <c r="B40" s="126"/>
      <c r="C40" s="126"/>
      <c r="D40" s="126"/>
      <c r="E40" s="152"/>
    </row>
    <row r="41" spans="1:6" s="113" customFormat="1" ht="16.5" x14ac:dyDescent="0.3">
      <c r="A41" s="124" t="s">
        <v>94</v>
      </c>
      <c r="B41" s="153" t="s">
        <v>95</v>
      </c>
      <c r="C41" s="154"/>
      <c r="D41" s="154"/>
      <c r="E41" s="155"/>
    </row>
    <row r="42" spans="1:6" ht="16.5" x14ac:dyDescent="0.3">
      <c r="A42" s="124"/>
      <c r="B42" s="153" t="s">
        <v>96</v>
      </c>
      <c r="C42" s="154"/>
      <c r="D42" s="154"/>
      <c r="E42" s="155"/>
      <c r="F42" s="113"/>
    </row>
    <row r="43" spans="1:6" ht="16.5" x14ac:dyDescent="0.3">
      <c r="A43" s="124"/>
      <c r="B43" s="156" t="s">
        <v>97</v>
      </c>
      <c r="C43" s="154"/>
      <c r="D43" s="154"/>
      <c r="E43" s="154"/>
    </row>
    <row r="44" spans="1:6" ht="15.75" x14ac:dyDescent="0.25">
      <c r="A44" s="126"/>
      <c r="B44" s="126"/>
      <c r="C44" s="126"/>
      <c r="D44" s="126"/>
      <c r="E44" s="126"/>
    </row>
    <row r="45" spans="1:6" ht="16.5" x14ac:dyDescent="0.3">
      <c r="A45" s="122" t="s">
        <v>12</v>
      </c>
      <c r="B45" s="123" t="s">
        <v>98</v>
      </c>
    </row>
    <row r="46" spans="1:6" ht="16.5" x14ac:dyDescent="0.3">
      <c r="A46" s="124" t="s">
        <v>13</v>
      </c>
      <c r="B46" s="125"/>
      <c r="C46" s="126"/>
      <c r="D46" s="126"/>
      <c r="E46" s="126"/>
    </row>
    <row r="47" spans="1:6" ht="16.5" x14ac:dyDescent="0.3">
      <c r="A47" s="124" t="s">
        <v>15</v>
      </c>
      <c r="B47" s="127"/>
      <c r="C47" s="126"/>
      <c r="D47" s="126"/>
      <c r="E47" s="126"/>
    </row>
    <row r="48" spans="1:6" ht="16.5" x14ac:dyDescent="0.3">
      <c r="A48" s="128" t="s">
        <v>85</v>
      </c>
      <c r="B48" s="127"/>
      <c r="C48" s="126"/>
      <c r="D48" s="126"/>
      <c r="E48" s="126"/>
    </row>
    <row r="49" spans="1:6" ht="16.5" x14ac:dyDescent="0.3">
      <c r="A49" s="128" t="s">
        <v>86</v>
      </c>
      <c r="B49" s="129"/>
      <c r="C49" s="126"/>
      <c r="D49" s="126"/>
      <c r="E49" s="126"/>
    </row>
    <row r="50" spans="1:6" ht="15.75" x14ac:dyDescent="0.25">
      <c r="A50" s="126"/>
      <c r="B50" s="126"/>
      <c r="C50" s="126"/>
      <c r="D50" s="126"/>
      <c r="E50" s="126"/>
    </row>
    <row r="51" spans="1:6" ht="16.5" x14ac:dyDescent="0.3">
      <c r="A51" s="130" t="s">
        <v>87</v>
      </c>
      <c r="B51" s="131" t="s">
        <v>88</v>
      </c>
      <c r="C51" s="130" t="s">
        <v>89</v>
      </c>
      <c r="D51" s="130" t="s">
        <v>90</v>
      </c>
      <c r="E51" s="132" t="s">
        <v>91</v>
      </c>
    </row>
    <row r="52" spans="1:6" ht="16.5" x14ac:dyDescent="0.3">
      <c r="A52" s="133">
        <v>1</v>
      </c>
      <c r="B52" s="134"/>
      <c r="C52" s="134"/>
      <c r="D52" s="135"/>
      <c r="E52" s="136"/>
    </row>
    <row r="53" spans="1:6" ht="16.5" x14ac:dyDescent="0.3">
      <c r="A53" s="133">
        <v>2</v>
      </c>
      <c r="B53" s="134"/>
      <c r="C53" s="134"/>
      <c r="D53" s="135"/>
      <c r="E53" s="135"/>
    </row>
    <row r="54" spans="1:6" ht="16.5" x14ac:dyDescent="0.3">
      <c r="A54" s="133">
        <v>3</v>
      </c>
      <c r="B54" s="134"/>
      <c r="C54" s="134"/>
      <c r="D54" s="135"/>
      <c r="E54" s="135"/>
    </row>
    <row r="55" spans="1:6" ht="16.5" x14ac:dyDescent="0.3">
      <c r="A55" s="133">
        <v>4</v>
      </c>
      <c r="B55" s="134"/>
      <c r="C55" s="134"/>
      <c r="D55" s="135"/>
      <c r="E55" s="135"/>
    </row>
    <row r="56" spans="1:6" ht="16.5" x14ac:dyDescent="0.3">
      <c r="A56" s="133">
        <v>5</v>
      </c>
      <c r="B56" s="134"/>
      <c r="C56" s="134"/>
      <c r="D56" s="135"/>
      <c r="E56" s="135"/>
    </row>
    <row r="57" spans="1:6" ht="16.5" x14ac:dyDescent="0.3">
      <c r="A57" s="133">
        <v>6</v>
      </c>
      <c r="B57" s="137"/>
      <c r="C57" s="137"/>
      <c r="D57" s="138"/>
      <c r="E57" s="138"/>
    </row>
    <row r="58" spans="1:6" ht="16.5" x14ac:dyDescent="0.3">
      <c r="A58" s="139" t="s">
        <v>92</v>
      </c>
      <c r="B58" s="140"/>
      <c r="C58" s="141"/>
      <c r="D58" s="142"/>
      <c r="E58" s="142"/>
    </row>
    <row r="59" spans="1:6" ht="16.5" x14ac:dyDescent="0.3">
      <c r="A59" s="143" t="s">
        <v>93</v>
      </c>
      <c r="B59" s="144" t="e">
        <f>(STDEV(B52:B57)/B58)</f>
        <v>#DIV/0!</v>
      </c>
      <c r="C59" s="145"/>
      <c r="D59" s="145"/>
      <c r="E59" s="146"/>
      <c r="F59" s="113"/>
    </row>
    <row r="60" spans="1:6" s="113" customFormat="1" ht="16.5" x14ac:dyDescent="0.3">
      <c r="A60" s="147" t="s">
        <v>50</v>
      </c>
      <c r="B60" s="148">
        <f>COUNT(B52:B57)</f>
        <v>0</v>
      </c>
      <c r="C60" s="149"/>
      <c r="D60" s="150"/>
      <c r="E60" s="151"/>
    </row>
    <row r="61" spans="1:6" s="113" customFormat="1" ht="15.75" x14ac:dyDescent="0.25">
      <c r="A61" s="126"/>
      <c r="B61" s="126"/>
      <c r="C61" s="126"/>
      <c r="D61" s="126"/>
      <c r="E61" s="152"/>
    </row>
    <row r="62" spans="1:6" s="113" customFormat="1" ht="16.5" x14ac:dyDescent="0.3">
      <c r="A62" s="124" t="s">
        <v>94</v>
      </c>
      <c r="B62" s="153" t="s">
        <v>95</v>
      </c>
      <c r="C62" s="154"/>
      <c r="D62" s="154"/>
      <c r="E62" s="155"/>
    </row>
    <row r="63" spans="1:6" ht="16.5" x14ac:dyDescent="0.3">
      <c r="A63" s="124"/>
      <c r="B63" s="153" t="s">
        <v>96</v>
      </c>
      <c r="C63" s="154"/>
      <c r="D63" s="154"/>
      <c r="E63" s="155"/>
      <c r="F63" s="113"/>
    </row>
    <row r="64" spans="1:6" ht="16.5" x14ac:dyDescent="0.3">
      <c r="A64" s="124"/>
      <c r="B64" s="156" t="s">
        <v>97</v>
      </c>
      <c r="C64" s="154"/>
      <c r="D64" s="154"/>
      <c r="E64" s="154"/>
    </row>
    <row r="65" spans="1:6" ht="16.5" thickBot="1" x14ac:dyDescent="0.3">
      <c r="A65" s="157"/>
      <c r="B65" s="158"/>
      <c r="C65" s="126"/>
      <c r="D65" s="159"/>
      <c r="E65" s="126"/>
      <c r="F65" s="160"/>
    </row>
    <row r="66" spans="1:6" ht="16.5" x14ac:dyDescent="0.3">
      <c r="A66" s="126"/>
      <c r="B66" s="161" t="s">
        <v>70</v>
      </c>
      <c r="C66" s="161"/>
      <c r="D66" s="162" t="s">
        <v>71</v>
      </c>
      <c r="E66" s="163"/>
      <c r="F66" s="162" t="s">
        <v>72</v>
      </c>
    </row>
    <row r="67" spans="1:6" ht="34.5" customHeight="1" x14ac:dyDescent="0.3">
      <c r="A67" s="164" t="s">
        <v>73</v>
      </c>
      <c r="B67" s="165"/>
      <c r="C67" s="166"/>
      <c r="D67" s="165"/>
      <c r="E67" s="152"/>
      <c r="F67" s="167"/>
    </row>
    <row r="68" spans="1:6" ht="34.5" customHeight="1" x14ac:dyDescent="0.3">
      <c r="A68" s="164" t="s">
        <v>74</v>
      </c>
      <c r="B68" s="168"/>
      <c r="C68" s="169"/>
      <c r="D68" s="168"/>
      <c r="E68" s="152"/>
      <c r="F68" s="170"/>
    </row>
  </sheetData>
  <sheetProtection formatCells="0" formatColumns="0" formatRows="0"/>
  <mergeCells count="2">
    <mergeCell ref="A15:F15"/>
    <mergeCell ref="A16:E16"/>
  </mergeCells>
  <printOptions horizontalCentered="1"/>
  <pageMargins left="0.75" right="0.75" top="0.49" bottom="1" header="0.5" footer="0.5"/>
  <pageSetup scale="45" orientation="landscape" r:id="rId1"/>
  <headerFooter alignWithMargins="0"/>
  <colBreaks count="1" manualBreakCount="1">
    <brk id="5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0"/>
  <sheetViews>
    <sheetView topLeftCell="A7" zoomScale="78" zoomScaleNormal="78" workbookViewId="0">
      <selection activeCell="B23" sqref="B23"/>
    </sheetView>
  </sheetViews>
  <sheetFormatPr defaultRowHeight="12.75" x14ac:dyDescent="0.2"/>
  <cols>
    <col min="1" max="1" width="58.5703125" customWidth="1"/>
    <col min="2" max="2" width="34.28515625" customWidth="1"/>
    <col min="3" max="3" width="43.140625" customWidth="1"/>
    <col min="4" max="4" width="23.140625" customWidth="1"/>
    <col min="5" max="5" width="36.28515625" customWidth="1"/>
    <col min="6" max="6" width="40.28515625" customWidth="1"/>
    <col min="7" max="7" width="36.85546875" customWidth="1"/>
    <col min="8" max="8" width="23.85546875" customWidth="1"/>
  </cols>
  <sheetData>
    <row r="1" spans="1:8" ht="18.75" customHeight="1" x14ac:dyDescent="0.3">
      <c r="A1" s="1"/>
      <c r="B1" s="1"/>
      <c r="C1" s="1"/>
      <c r="D1" s="1"/>
      <c r="E1" s="1"/>
      <c r="F1" s="1"/>
      <c r="G1" s="1"/>
      <c r="H1" s="1"/>
    </row>
    <row r="2" spans="1:8" ht="18.75" customHeight="1" x14ac:dyDescent="0.3">
      <c r="A2" s="1"/>
      <c r="B2" s="1"/>
      <c r="C2" s="1"/>
      <c r="D2" s="1"/>
      <c r="E2" s="1"/>
      <c r="F2" s="1"/>
      <c r="G2" s="1"/>
      <c r="H2" s="1"/>
    </row>
    <row r="3" spans="1:8" ht="18.75" customHeight="1" x14ac:dyDescent="0.3">
      <c r="A3" s="1"/>
      <c r="B3" s="1"/>
      <c r="C3" s="1"/>
      <c r="D3" s="1"/>
      <c r="E3" s="1"/>
      <c r="F3" s="1"/>
      <c r="G3" s="1"/>
      <c r="H3" s="1"/>
    </row>
    <row r="4" spans="1:8" ht="18.75" customHeight="1" x14ac:dyDescent="0.3">
      <c r="A4" s="1"/>
      <c r="B4" s="1"/>
      <c r="C4" s="1"/>
      <c r="D4" s="1"/>
      <c r="E4" s="1"/>
      <c r="F4" s="1"/>
      <c r="G4" s="1"/>
      <c r="H4" s="1"/>
    </row>
    <row r="5" spans="1:8" ht="18.75" customHeight="1" x14ac:dyDescent="0.3">
      <c r="A5" s="1"/>
      <c r="B5" s="1"/>
      <c r="C5" s="1"/>
      <c r="D5" s="1"/>
      <c r="E5" s="1"/>
      <c r="F5" s="1"/>
      <c r="G5" s="1"/>
      <c r="H5" s="1"/>
    </row>
    <row r="6" spans="1:8" ht="18.75" customHeight="1" x14ac:dyDescent="0.3">
      <c r="A6" s="1"/>
      <c r="B6" s="1"/>
      <c r="C6" s="1"/>
      <c r="D6" s="1"/>
      <c r="E6" s="1"/>
      <c r="F6" s="1"/>
      <c r="G6" s="1"/>
      <c r="H6" s="1"/>
    </row>
    <row r="7" spans="1:8" ht="18.75" customHeight="1" x14ac:dyDescent="0.3">
      <c r="A7" s="1"/>
      <c r="B7" s="1"/>
      <c r="C7" s="1"/>
      <c r="D7" s="1"/>
      <c r="E7" s="1"/>
      <c r="F7" s="1"/>
      <c r="G7" s="1"/>
      <c r="H7" s="1"/>
    </row>
    <row r="8" spans="1:8" ht="18.75" customHeight="1" x14ac:dyDescent="0.3">
      <c r="A8" s="1"/>
      <c r="B8" s="1"/>
      <c r="C8" s="1"/>
      <c r="D8" s="1"/>
      <c r="E8" s="1"/>
      <c r="F8" s="1"/>
      <c r="G8" s="1"/>
      <c r="H8" s="1"/>
    </row>
    <row r="9" spans="1:8" ht="18.75" customHeight="1" x14ac:dyDescent="0.3">
      <c r="A9" s="1"/>
      <c r="B9" s="1"/>
      <c r="C9" s="1"/>
      <c r="D9" s="1"/>
      <c r="E9" s="1"/>
      <c r="F9" s="1"/>
      <c r="G9" s="1"/>
      <c r="H9" s="1"/>
    </row>
    <row r="10" spans="1:8" ht="18.75" customHeight="1" x14ac:dyDescent="0.3">
      <c r="A10" s="1"/>
      <c r="B10" s="1"/>
      <c r="C10" s="1"/>
      <c r="D10" s="1"/>
      <c r="E10" s="1"/>
      <c r="F10" s="1"/>
      <c r="G10" s="1"/>
      <c r="H10" s="1"/>
    </row>
    <row r="11" spans="1:8" ht="18.75" customHeight="1" x14ac:dyDescent="0.3">
      <c r="A11" s="1"/>
      <c r="B11" s="1"/>
      <c r="C11" s="1"/>
      <c r="D11" s="1"/>
      <c r="E11" s="1"/>
      <c r="F11" s="1"/>
      <c r="G11" s="1"/>
      <c r="H11" s="1"/>
    </row>
    <row r="12" spans="1:8" ht="18.75" customHeight="1" x14ac:dyDescent="0.3">
      <c r="A12" s="1"/>
      <c r="B12" s="1"/>
      <c r="C12" s="1"/>
      <c r="D12" s="1"/>
      <c r="E12" s="1"/>
      <c r="F12" s="1"/>
      <c r="G12" s="1"/>
      <c r="H12" s="1"/>
    </row>
    <row r="13" spans="1:8" ht="18.75" customHeight="1" x14ac:dyDescent="0.3">
      <c r="A13" s="1"/>
      <c r="B13" s="1"/>
      <c r="C13" s="1"/>
      <c r="D13" s="1"/>
      <c r="E13" s="1"/>
      <c r="F13" s="1"/>
      <c r="G13" s="1"/>
      <c r="H13" s="1"/>
    </row>
    <row r="14" spans="1:8" ht="18.75" customHeight="1" x14ac:dyDescent="0.3">
      <c r="A14" s="1"/>
      <c r="B14" s="1"/>
      <c r="C14" s="1"/>
      <c r="D14" s="1"/>
      <c r="E14" s="1"/>
      <c r="F14" s="1"/>
      <c r="G14" s="1"/>
      <c r="H14" s="1"/>
    </row>
    <row r="15" spans="1:8" ht="19.5" customHeight="1" x14ac:dyDescent="0.3">
      <c r="A15" s="1"/>
      <c r="B15" s="1"/>
      <c r="C15" s="1"/>
      <c r="D15" s="1"/>
      <c r="E15" s="1"/>
      <c r="F15" s="1"/>
      <c r="G15" s="1"/>
      <c r="H15" s="1"/>
    </row>
    <row r="16" spans="1:8" ht="19.5" customHeight="1" x14ac:dyDescent="0.3">
      <c r="A16" s="193" t="s">
        <v>4</v>
      </c>
      <c r="B16" s="194"/>
      <c r="C16" s="194"/>
      <c r="D16" s="194"/>
      <c r="E16" s="194"/>
      <c r="F16" s="194"/>
      <c r="G16" s="194"/>
      <c r="H16" s="195"/>
    </row>
    <row r="17" spans="1:8" ht="18.75" customHeight="1" x14ac:dyDescent="0.3">
      <c r="A17" s="2" t="s">
        <v>5</v>
      </c>
      <c r="B17" s="2"/>
      <c r="C17" s="1"/>
      <c r="D17" s="1"/>
      <c r="E17" s="1"/>
      <c r="F17" s="1"/>
      <c r="G17" s="1"/>
      <c r="H17" s="1"/>
    </row>
    <row r="18" spans="1:8" ht="26.25" customHeight="1" x14ac:dyDescent="0.4">
      <c r="A18" s="3" t="s">
        <v>6</v>
      </c>
      <c r="B18" s="196" t="s">
        <v>0</v>
      </c>
      <c r="C18" s="196"/>
      <c r="D18" s="196"/>
      <c r="E18" s="196"/>
      <c r="F18" s="1"/>
      <c r="G18" s="1"/>
      <c r="H18" s="1"/>
    </row>
    <row r="19" spans="1:8" ht="26.25" customHeight="1" x14ac:dyDescent="0.4">
      <c r="A19" s="3" t="s">
        <v>7</v>
      </c>
      <c r="B19" s="5" t="s">
        <v>1</v>
      </c>
      <c r="C19" s="110">
        <v>6</v>
      </c>
      <c r="D19" s="4"/>
      <c r="E19" s="4"/>
      <c r="F19" s="1"/>
      <c r="G19" s="1"/>
      <c r="H19" s="1"/>
    </row>
    <row r="20" spans="1:8" ht="26.25" customHeight="1" x14ac:dyDescent="0.4">
      <c r="A20" s="3" t="s">
        <v>8</v>
      </c>
      <c r="B20" s="5" t="s">
        <v>2</v>
      </c>
      <c r="C20" s="4"/>
      <c r="D20" s="4"/>
      <c r="E20" s="4"/>
      <c r="F20" s="1"/>
      <c r="G20" s="1"/>
      <c r="H20" s="1"/>
    </row>
    <row r="21" spans="1:8" ht="26.25" customHeight="1" x14ac:dyDescent="0.4">
      <c r="A21" s="3" t="s">
        <v>9</v>
      </c>
      <c r="B21" s="197" t="s">
        <v>3</v>
      </c>
      <c r="C21" s="197"/>
      <c r="D21" s="197"/>
      <c r="E21" s="197"/>
      <c r="F21" s="197"/>
      <c r="G21" s="197"/>
      <c r="H21" s="197"/>
    </row>
    <row r="22" spans="1:8" ht="26.25" customHeight="1" x14ac:dyDescent="0.4">
      <c r="A22" s="3" t="s">
        <v>10</v>
      </c>
      <c r="B22" s="6" t="s">
        <v>99</v>
      </c>
      <c r="C22" s="4"/>
      <c r="D22" s="4"/>
      <c r="E22" s="4"/>
      <c r="F22" s="1"/>
      <c r="G22" s="1"/>
      <c r="H22" s="1"/>
    </row>
    <row r="23" spans="1:8" ht="26.25" customHeight="1" x14ac:dyDescent="0.4">
      <c r="A23" s="3" t="s">
        <v>11</v>
      </c>
      <c r="B23" s="7" t="s">
        <v>100</v>
      </c>
      <c r="C23" s="4"/>
      <c r="D23" s="4"/>
      <c r="E23" s="4"/>
      <c r="F23" s="1"/>
      <c r="G23" s="1"/>
      <c r="H23" s="1"/>
    </row>
    <row r="24" spans="1:8" ht="18.75" customHeight="1" x14ac:dyDescent="0.3">
      <c r="A24" s="3"/>
      <c r="B24" s="8"/>
      <c r="C24" s="1"/>
      <c r="D24" s="1"/>
      <c r="E24" s="1"/>
      <c r="F24" s="1"/>
      <c r="G24" s="1"/>
      <c r="H24" s="1"/>
    </row>
    <row r="25" spans="1:8" ht="18.75" customHeight="1" x14ac:dyDescent="0.3">
      <c r="A25" s="9" t="s">
        <v>12</v>
      </c>
      <c r="B25" s="8"/>
      <c r="C25" s="1"/>
      <c r="D25" s="1"/>
      <c r="E25" s="1"/>
      <c r="F25" s="1"/>
      <c r="G25" s="1"/>
      <c r="H25" s="1"/>
    </row>
    <row r="26" spans="1:8" ht="26.25" customHeight="1" x14ac:dyDescent="0.4">
      <c r="A26" s="10" t="s">
        <v>13</v>
      </c>
      <c r="B26" s="196" t="s">
        <v>81</v>
      </c>
      <c r="C26" s="196"/>
      <c r="D26" s="1"/>
      <c r="E26" s="1"/>
      <c r="F26" s="1"/>
      <c r="G26" s="1"/>
      <c r="H26" s="1"/>
    </row>
    <row r="27" spans="1:8" ht="26.25" customHeight="1" x14ac:dyDescent="0.4">
      <c r="A27" s="11" t="s">
        <v>14</v>
      </c>
      <c r="B27" s="197" t="s">
        <v>82</v>
      </c>
      <c r="C27" s="197"/>
      <c r="D27" s="1"/>
      <c r="E27" s="1"/>
      <c r="F27" s="1"/>
      <c r="G27" s="1"/>
      <c r="H27" s="1"/>
    </row>
    <row r="28" spans="1:8" ht="27" customHeight="1" x14ac:dyDescent="0.4">
      <c r="A28" s="11" t="s">
        <v>15</v>
      </c>
      <c r="B28" s="12">
        <v>99.9</v>
      </c>
      <c r="C28" s="1"/>
      <c r="D28" s="1"/>
      <c r="E28" s="1"/>
      <c r="F28" s="1"/>
      <c r="G28" s="1"/>
      <c r="H28" s="1"/>
    </row>
    <row r="29" spans="1:8" ht="27" customHeight="1" x14ac:dyDescent="0.4">
      <c r="A29" s="11" t="s">
        <v>16</v>
      </c>
      <c r="B29" s="13">
        <v>0</v>
      </c>
      <c r="C29" s="198" t="s">
        <v>17</v>
      </c>
      <c r="D29" s="199"/>
      <c r="E29" s="199"/>
      <c r="F29" s="199"/>
      <c r="G29" s="200"/>
      <c r="H29" s="14"/>
    </row>
    <row r="30" spans="1:8" ht="19.5" customHeight="1" x14ac:dyDescent="0.3">
      <c r="A30" s="11" t="s">
        <v>18</v>
      </c>
      <c r="B30" s="15">
        <f>B28-B29</f>
        <v>99.9</v>
      </c>
      <c r="C30" s="16"/>
      <c r="D30" s="16"/>
      <c r="E30" s="16"/>
      <c r="F30" s="16"/>
      <c r="G30" s="16"/>
      <c r="H30" s="14"/>
    </row>
    <row r="31" spans="1:8" ht="27" customHeight="1" x14ac:dyDescent="0.4">
      <c r="A31" s="11" t="s">
        <v>19</v>
      </c>
      <c r="B31" s="111">
        <v>331.34</v>
      </c>
      <c r="C31" s="198" t="s">
        <v>20</v>
      </c>
      <c r="D31" s="199"/>
      <c r="E31" s="199"/>
      <c r="F31" s="199"/>
      <c r="G31" s="200"/>
      <c r="H31" s="17"/>
    </row>
    <row r="32" spans="1:8" ht="27" customHeight="1" x14ac:dyDescent="0.4">
      <c r="A32" s="11" t="s">
        <v>21</v>
      </c>
      <c r="B32" s="111">
        <v>367.81</v>
      </c>
      <c r="C32" s="198" t="s">
        <v>22</v>
      </c>
      <c r="D32" s="199"/>
      <c r="E32" s="199"/>
      <c r="F32" s="199"/>
      <c r="G32" s="200"/>
      <c r="H32" s="17"/>
    </row>
    <row r="33" spans="1:8" ht="18.75" customHeight="1" x14ac:dyDescent="0.3">
      <c r="A33" s="11"/>
      <c r="B33" s="18"/>
      <c r="C33" s="19"/>
      <c r="D33" s="19"/>
      <c r="E33" s="19"/>
      <c r="F33" s="19"/>
      <c r="G33" s="19"/>
      <c r="H33" s="19"/>
    </row>
    <row r="34" spans="1:8" ht="18.75" customHeight="1" x14ac:dyDescent="0.3">
      <c r="A34" s="11" t="s">
        <v>23</v>
      </c>
      <c r="B34" s="20">
        <f>B31/B32</f>
        <v>0.90084554525434324</v>
      </c>
      <c r="C34" s="1" t="s">
        <v>24</v>
      </c>
      <c r="D34" s="1"/>
      <c r="E34" s="1"/>
      <c r="F34" s="1"/>
      <c r="G34" s="1"/>
      <c r="H34" s="14"/>
    </row>
    <row r="35" spans="1:8" ht="19.5" customHeight="1" x14ac:dyDescent="0.3">
      <c r="A35" s="11"/>
      <c r="B35" s="21"/>
      <c r="C35" s="14"/>
      <c r="D35" s="14"/>
      <c r="E35" s="14"/>
      <c r="F35" s="14"/>
      <c r="G35" s="1"/>
      <c r="H35" s="14"/>
    </row>
    <row r="36" spans="1:8" ht="27" customHeight="1" x14ac:dyDescent="0.4">
      <c r="A36" s="22" t="s">
        <v>75</v>
      </c>
      <c r="B36" s="23">
        <v>50</v>
      </c>
      <c r="C36" s="1"/>
      <c r="D36" s="201" t="s">
        <v>25</v>
      </c>
      <c r="E36" s="202"/>
      <c r="F36" s="203" t="s">
        <v>26</v>
      </c>
      <c r="G36" s="202"/>
      <c r="H36" s="14"/>
    </row>
    <row r="37" spans="1:8" ht="26.25" customHeight="1" x14ac:dyDescent="0.4">
      <c r="A37" s="24" t="s">
        <v>27</v>
      </c>
      <c r="B37" s="25">
        <v>1</v>
      </c>
      <c r="C37" s="26" t="s">
        <v>28</v>
      </c>
      <c r="D37" s="27" t="s">
        <v>29</v>
      </c>
      <c r="E37" s="28" t="s">
        <v>30</v>
      </c>
      <c r="F37" s="29" t="s">
        <v>29</v>
      </c>
      <c r="G37" s="28" t="s">
        <v>30</v>
      </c>
      <c r="H37" s="14"/>
    </row>
    <row r="38" spans="1:8" ht="26.25" customHeight="1" x14ac:dyDescent="0.4">
      <c r="A38" s="24" t="s">
        <v>31</v>
      </c>
      <c r="B38" s="25">
        <v>1</v>
      </c>
      <c r="C38" s="30">
        <v>1</v>
      </c>
      <c r="D38" s="31">
        <v>361318464</v>
      </c>
      <c r="E38" s="32">
        <f>IF(ISBLANK(D38),"-",$D$48/$D$45*D38)</f>
        <v>391315428.30117577</v>
      </c>
      <c r="F38" s="33">
        <v>348887886</v>
      </c>
      <c r="G38" s="32">
        <f>IF(ISBLANK(F38),"-",$D$48/$F$45*F38)</f>
        <v>390017130.17258471</v>
      </c>
      <c r="H38" s="14"/>
    </row>
    <row r="39" spans="1:8" ht="26.25" customHeight="1" x14ac:dyDescent="0.4">
      <c r="A39" s="24" t="s">
        <v>32</v>
      </c>
      <c r="B39" s="25">
        <v>1</v>
      </c>
      <c r="C39" s="34">
        <v>2</v>
      </c>
      <c r="D39" s="35">
        <v>362929537</v>
      </c>
      <c r="E39" s="36">
        <f>IF(ISBLANK(D39),"-",$D$48/$D$45*D39)</f>
        <v>393060253.94346416</v>
      </c>
      <c r="F39" s="37">
        <v>352115432</v>
      </c>
      <c r="G39" s="36">
        <f>IF(ISBLANK(F39),"-",$D$48/$F$45*F39)</f>
        <v>393625160.94387954</v>
      </c>
      <c r="H39" s="14"/>
    </row>
    <row r="40" spans="1:8" ht="26.25" customHeight="1" x14ac:dyDescent="0.4">
      <c r="A40" s="24" t="s">
        <v>33</v>
      </c>
      <c r="B40" s="25">
        <v>1</v>
      </c>
      <c r="C40" s="34">
        <v>3</v>
      </c>
      <c r="D40" s="35">
        <v>361954787</v>
      </c>
      <c r="E40" s="36">
        <f>IF(ISBLANK(D40),"-",$D$48/$D$45*D40)</f>
        <v>392004579.374515</v>
      </c>
      <c r="F40" s="37">
        <v>351502006</v>
      </c>
      <c r="G40" s="36">
        <f>IF(ISBLANK(F40),"-",$D$48/$F$45*F40)</f>
        <v>392939420.1724351</v>
      </c>
      <c r="H40" s="1"/>
    </row>
    <row r="41" spans="1:8" ht="26.25" customHeight="1" x14ac:dyDescent="0.4">
      <c r="A41" s="24" t="s">
        <v>34</v>
      </c>
      <c r="B41" s="25">
        <v>1</v>
      </c>
      <c r="C41" s="38">
        <v>4</v>
      </c>
      <c r="D41" s="39"/>
      <c r="E41" s="40" t="str">
        <f>IF(ISBLANK(D41),"-",$D$48/$D$45*D41)</f>
        <v>-</v>
      </c>
      <c r="F41" s="41"/>
      <c r="G41" s="40" t="str">
        <f>IF(ISBLANK(F41),"-",$D$48/$F$45*F41)</f>
        <v>-</v>
      </c>
      <c r="H41" s="1"/>
    </row>
    <row r="42" spans="1:8" ht="27" customHeight="1" x14ac:dyDescent="0.4">
      <c r="A42" s="24" t="s">
        <v>35</v>
      </c>
      <c r="B42" s="25">
        <v>1</v>
      </c>
      <c r="C42" s="42" t="s">
        <v>36</v>
      </c>
      <c r="D42" s="43">
        <f>AVERAGE(D38:D41)</f>
        <v>362067596</v>
      </c>
      <c r="E42" s="44">
        <f>AVERAGE(E38:E41)</f>
        <v>392126753.87305164</v>
      </c>
      <c r="F42" s="45">
        <f>AVERAGE(F38:F41)</f>
        <v>350835108</v>
      </c>
      <c r="G42" s="44">
        <f>AVERAGE(G38:G41)</f>
        <v>392193903.76296645</v>
      </c>
      <c r="H42" s="1"/>
    </row>
    <row r="43" spans="1:8" ht="26.25" customHeight="1" x14ac:dyDescent="0.4">
      <c r="A43" s="24" t="s">
        <v>37</v>
      </c>
      <c r="B43" s="37">
        <v>1</v>
      </c>
      <c r="C43" s="46" t="s">
        <v>38</v>
      </c>
      <c r="D43" s="47">
        <v>25.65</v>
      </c>
      <c r="E43" s="48"/>
      <c r="F43" s="47">
        <v>24.85</v>
      </c>
      <c r="G43" s="1"/>
      <c r="H43" s="1"/>
    </row>
    <row r="44" spans="1:8" ht="26.25" customHeight="1" x14ac:dyDescent="0.4">
      <c r="A44" s="24" t="s">
        <v>39</v>
      </c>
      <c r="B44" s="37">
        <v>1</v>
      </c>
      <c r="C44" s="49" t="s">
        <v>40</v>
      </c>
      <c r="D44" s="50">
        <f>D43*$B$34</f>
        <v>23.106688235773902</v>
      </c>
      <c r="E44" s="51"/>
      <c r="F44" s="50">
        <f>F43*$B$34</f>
        <v>22.386011799570429</v>
      </c>
      <c r="G44" s="1"/>
      <c r="H44" s="1"/>
    </row>
    <row r="45" spans="1:8" ht="19.5" customHeight="1" x14ac:dyDescent="0.3">
      <c r="A45" s="24" t="s">
        <v>41</v>
      </c>
      <c r="B45" s="51">
        <f>(B44/B43)*(B42/B41)*(B40/B39)*(B38/B37)*B36</f>
        <v>50</v>
      </c>
      <c r="C45" s="49" t="s">
        <v>42</v>
      </c>
      <c r="D45" s="52">
        <f>D44*$B$30/100</f>
        <v>23.083581547538127</v>
      </c>
      <c r="E45" s="53"/>
      <c r="F45" s="52">
        <f>F44*$B$30/100</f>
        <v>22.363625787770861</v>
      </c>
      <c r="G45" s="1"/>
      <c r="H45" s="1"/>
    </row>
    <row r="46" spans="1:8" ht="19.5" customHeight="1" x14ac:dyDescent="0.3">
      <c r="A46" s="175" t="s">
        <v>43</v>
      </c>
      <c r="B46" s="191"/>
      <c r="C46" s="49" t="s">
        <v>44</v>
      </c>
      <c r="D46" s="50">
        <f>D45/$B$45</f>
        <v>0.46167163095076252</v>
      </c>
      <c r="E46" s="53"/>
      <c r="F46" s="54">
        <f>F45/$B$45</f>
        <v>0.44727251575541721</v>
      </c>
      <c r="G46" s="1"/>
      <c r="H46" s="1"/>
    </row>
    <row r="47" spans="1:8" ht="27" customHeight="1" x14ac:dyDescent="0.4">
      <c r="A47" s="177"/>
      <c r="B47" s="192"/>
      <c r="C47" s="49" t="s">
        <v>45</v>
      </c>
      <c r="D47" s="55">
        <f>25/50</f>
        <v>0.5</v>
      </c>
      <c r="E47" s="1"/>
      <c r="F47" s="56"/>
      <c r="G47" s="1"/>
      <c r="H47" s="1"/>
    </row>
    <row r="48" spans="1:8" ht="18.75" customHeight="1" x14ac:dyDescent="0.3">
      <c r="A48" s="1"/>
      <c r="B48" s="1"/>
      <c r="C48" s="49" t="s">
        <v>46</v>
      </c>
      <c r="D48" s="52">
        <f>D47*$B$45</f>
        <v>25</v>
      </c>
      <c r="E48" s="1"/>
      <c r="F48" s="56"/>
      <c r="G48" s="1"/>
      <c r="H48" s="1"/>
    </row>
    <row r="49" spans="1:8" ht="19.5" customHeight="1" x14ac:dyDescent="0.3">
      <c r="A49" s="1"/>
      <c r="B49" s="1"/>
      <c r="C49" s="57" t="s">
        <v>47</v>
      </c>
      <c r="D49" s="58">
        <f>D48/B34</f>
        <v>27.751705197078532</v>
      </c>
      <c r="E49" s="1"/>
      <c r="F49" s="59"/>
      <c r="G49" s="1"/>
      <c r="H49" s="1"/>
    </row>
    <row r="50" spans="1:8" ht="18.75" customHeight="1" x14ac:dyDescent="0.3">
      <c r="A50" s="1"/>
      <c r="B50" s="1"/>
      <c r="C50" s="60" t="s">
        <v>48</v>
      </c>
      <c r="D50" s="61">
        <f>AVERAGE(E38:E41,G38:G41)</f>
        <v>392160328.81800908</v>
      </c>
      <c r="E50" s="1"/>
      <c r="F50" s="59"/>
      <c r="G50" s="1"/>
      <c r="H50" s="1"/>
    </row>
    <row r="51" spans="1:8" ht="18.75" customHeight="1" x14ac:dyDescent="0.3">
      <c r="A51" s="1"/>
      <c r="B51" s="1"/>
      <c r="C51" s="49" t="s">
        <v>49</v>
      </c>
      <c r="D51" s="62">
        <f>STDEV(E38:E41,G38:G41)/D50</f>
        <v>3.4009467139465089E-3</v>
      </c>
      <c r="E51" s="1"/>
      <c r="F51" s="59"/>
      <c r="G51" s="1"/>
      <c r="H51" s="1"/>
    </row>
    <row r="52" spans="1:8" ht="19.5" customHeight="1" x14ac:dyDescent="0.3">
      <c r="A52" s="1"/>
      <c r="B52" s="1"/>
      <c r="C52" s="57" t="s">
        <v>50</v>
      </c>
      <c r="D52" s="63">
        <f>COUNT(E38:E41,G38:G41)</f>
        <v>6</v>
      </c>
      <c r="E52" s="1"/>
      <c r="F52" s="1"/>
      <c r="G52" s="1"/>
      <c r="H52" s="1"/>
    </row>
    <row r="53" spans="1:8" ht="18.75" customHeight="1" x14ac:dyDescent="0.3">
      <c r="A53" s="1"/>
      <c r="B53" s="1"/>
      <c r="C53" s="1"/>
      <c r="D53" s="1"/>
      <c r="E53" s="1"/>
      <c r="F53" s="1"/>
      <c r="G53" s="1"/>
      <c r="H53" s="1"/>
    </row>
    <row r="54" spans="1:8" ht="18.75" customHeight="1" x14ac:dyDescent="0.3">
      <c r="A54" s="2" t="s">
        <v>12</v>
      </c>
      <c r="B54" s="64" t="s">
        <v>76</v>
      </c>
      <c r="C54" s="1"/>
      <c r="D54" s="1"/>
      <c r="E54" s="1"/>
      <c r="F54" s="1"/>
      <c r="G54" s="1"/>
      <c r="H54" s="1"/>
    </row>
    <row r="55" spans="1:8" ht="18.75" customHeight="1" x14ac:dyDescent="0.3">
      <c r="A55" s="1" t="s">
        <v>51</v>
      </c>
      <c r="B55" s="65" t="str">
        <f>B21</f>
        <v>Ciprofloxacin USP 200mg, sodium Chloride USP 0.9%w/v &amp; Lactic Acid 64mg per each 100ml.</v>
      </c>
      <c r="C55" s="1"/>
      <c r="D55" s="1"/>
      <c r="E55" s="1"/>
      <c r="F55" s="1"/>
      <c r="G55" s="1"/>
      <c r="H55" s="1"/>
    </row>
    <row r="56" spans="1:8" ht="26.25" customHeight="1" x14ac:dyDescent="0.4">
      <c r="A56" s="11" t="s">
        <v>77</v>
      </c>
      <c r="B56" s="66">
        <v>1</v>
      </c>
      <c r="C56" s="67" t="s">
        <v>78</v>
      </c>
      <c r="D56" s="68">
        <v>2</v>
      </c>
      <c r="E56" s="1" t="str">
        <f>B20</f>
        <v>Ciprofloxacin USP, sodium Chloride USP &amp; Lactic Acid</v>
      </c>
      <c r="F56" s="1"/>
      <c r="G56" s="1"/>
      <c r="H56" s="67"/>
    </row>
    <row r="57" spans="1:8" ht="19.5" customHeight="1" x14ac:dyDescent="0.3">
      <c r="A57" s="1"/>
      <c r="B57" s="1"/>
      <c r="C57" s="1"/>
      <c r="D57" s="1"/>
      <c r="E57" s="1"/>
      <c r="F57" s="1"/>
      <c r="G57" s="1"/>
      <c r="H57" s="67"/>
    </row>
    <row r="58" spans="1:8" ht="27" customHeight="1" x14ac:dyDescent="0.4">
      <c r="A58" s="22" t="s">
        <v>52</v>
      </c>
      <c r="B58" s="23">
        <v>20</v>
      </c>
      <c r="C58" s="1"/>
      <c r="D58" s="69" t="s">
        <v>79</v>
      </c>
      <c r="E58" s="70" t="s">
        <v>28</v>
      </c>
      <c r="F58" s="70" t="s">
        <v>29</v>
      </c>
      <c r="G58" s="70" t="s">
        <v>53</v>
      </c>
      <c r="H58" s="26" t="s">
        <v>54</v>
      </c>
    </row>
    <row r="59" spans="1:8" ht="26.25" customHeight="1" x14ac:dyDescent="0.4">
      <c r="A59" s="24" t="s">
        <v>55</v>
      </c>
      <c r="B59" s="25">
        <v>1</v>
      </c>
      <c r="C59" s="181" t="s">
        <v>56</v>
      </c>
      <c r="D59" s="184">
        <v>5</v>
      </c>
      <c r="E59" s="71">
        <v>1</v>
      </c>
      <c r="F59" s="72">
        <v>419137739</v>
      </c>
      <c r="G59" s="73">
        <f t="shared" ref="G59:G70" si="0">IF(ISBLANK(F59),"-",(F59/$D$50*$D$47*$B$67)*($B$56/$D$59))</f>
        <v>2.1375835758976547</v>
      </c>
      <c r="H59" s="74">
        <f>IF(ISBLANK(F59),"-",G59/$D$56)</f>
        <v>1.0687917879488273</v>
      </c>
    </row>
    <row r="60" spans="1:8" ht="26.25" customHeight="1" x14ac:dyDescent="0.4">
      <c r="A60" s="24" t="s">
        <v>57</v>
      </c>
      <c r="B60" s="25">
        <v>1</v>
      </c>
      <c r="C60" s="182"/>
      <c r="D60" s="185"/>
      <c r="E60" s="75">
        <v>2</v>
      </c>
      <c r="F60" s="35">
        <v>416014519</v>
      </c>
      <c r="G60" s="76">
        <f t="shared" si="0"/>
        <v>2.1216552946795448</v>
      </c>
      <c r="H60" s="77">
        <f t="shared" ref="H60:H70" si="1">IF(ISBLANK(F60),"-",G60/$D$56)</f>
        <v>1.0608276473397724</v>
      </c>
    </row>
    <row r="61" spans="1:8" ht="26.25" customHeight="1" x14ac:dyDescent="0.4">
      <c r="A61" s="24" t="s">
        <v>58</v>
      </c>
      <c r="B61" s="25">
        <v>1</v>
      </c>
      <c r="C61" s="182"/>
      <c r="D61" s="185"/>
      <c r="E61" s="75">
        <v>3</v>
      </c>
      <c r="F61" s="35">
        <v>421921335</v>
      </c>
      <c r="G61" s="76">
        <f t="shared" si="0"/>
        <v>2.1517797900246163</v>
      </c>
      <c r="H61" s="77">
        <f t="shared" si="1"/>
        <v>1.0758898950123081</v>
      </c>
    </row>
    <row r="62" spans="1:8" ht="27" customHeight="1" x14ac:dyDescent="0.4">
      <c r="A62" s="24" t="s">
        <v>59</v>
      </c>
      <c r="B62" s="25">
        <v>1</v>
      </c>
      <c r="C62" s="183"/>
      <c r="D62" s="186"/>
      <c r="E62" s="78">
        <v>4</v>
      </c>
      <c r="F62" s="79"/>
      <c r="G62" s="76" t="str">
        <f t="shared" si="0"/>
        <v>-</v>
      </c>
      <c r="H62" s="77" t="str">
        <f t="shared" si="1"/>
        <v>-</v>
      </c>
    </row>
    <row r="63" spans="1:8" ht="26.25" customHeight="1" x14ac:dyDescent="0.4">
      <c r="A63" s="24" t="s">
        <v>60</v>
      </c>
      <c r="B63" s="25">
        <v>1</v>
      </c>
      <c r="C63" s="181" t="s">
        <v>61</v>
      </c>
      <c r="D63" s="187">
        <v>5</v>
      </c>
      <c r="E63" s="71">
        <v>1</v>
      </c>
      <c r="F63" s="72">
        <v>426148389</v>
      </c>
      <c r="G63" s="73">
        <f t="shared" si="0"/>
        <v>2.1733375748864385</v>
      </c>
      <c r="H63" s="74">
        <f>IF(ISBLANK(F63),"-",G63/$D$56)</f>
        <v>1.0866687874432193</v>
      </c>
    </row>
    <row r="64" spans="1:8" ht="26.25" customHeight="1" x14ac:dyDescent="0.4">
      <c r="A64" s="24" t="s">
        <v>62</v>
      </c>
      <c r="B64" s="25">
        <v>1</v>
      </c>
      <c r="C64" s="182"/>
      <c r="D64" s="188"/>
      <c r="E64" s="75">
        <v>2</v>
      </c>
      <c r="F64" s="35">
        <v>427285662</v>
      </c>
      <c r="G64" s="76">
        <f t="shared" si="0"/>
        <v>2.179137615922857</v>
      </c>
      <c r="H64" s="77">
        <f t="shared" si="1"/>
        <v>1.0895688079614285</v>
      </c>
    </row>
    <row r="65" spans="1:8" ht="26.25" customHeight="1" x14ac:dyDescent="0.4">
      <c r="A65" s="24" t="s">
        <v>63</v>
      </c>
      <c r="B65" s="25">
        <v>1</v>
      </c>
      <c r="C65" s="182"/>
      <c r="D65" s="188"/>
      <c r="E65" s="75">
        <v>3</v>
      </c>
      <c r="F65" s="35">
        <v>423165174</v>
      </c>
      <c r="G65" s="76">
        <f t="shared" si="0"/>
        <v>2.1581233128574788</v>
      </c>
      <c r="H65" s="77">
        <f t="shared" si="1"/>
        <v>1.0790616564287394</v>
      </c>
    </row>
    <row r="66" spans="1:8" ht="27" customHeight="1" x14ac:dyDescent="0.4">
      <c r="A66" s="24" t="s">
        <v>64</v>
      </c>
      <c r="B66" s="25">
        <v>1</v>
      </c>
      <c r="C66" s="183"/>
      <c r="D66" s="189"/>
      <c r="E66" s="78">
        <v>4</v>
      </c>
      <c r="F66" s="79"/>
      <c r="G66" s="80" t="str">
        <f t="shared" si="0"/>
        <v>-</v>
      </c>
      <c r="H66" s="81" t="str">
        <f t="shared" si="1"/>
        <v>-</v>
      </c>
    </row>
    <row r="67" spans="1:8" ht="26.25" customHeight="1" x14ac:dyDescent="0.4">
      <c r="A67" s="24" t="s">
        <v>65</v>
      </c>
      <c r="B67" s="34">
        <f>(B66/B65)*(B64/B63)*(B62/B61)*(B60/B59)*B58</f>
        <v>20</v>
      </c>
      <c r="C67" s="181" t="s">
        <v>66</v>
      </c>
      <c r="D67" s="184">
        <v>5</v>
      </c>
      <c r="E67" s="71">
        <v>1</v>
      </c>
      <c r="F67" s="72">
        <v>415727844</v>
      </c>
      <c r="G67" s="76">
        <f t="shared" si="0"/>
        <v>2.1201932651016722</v>
      </c>
      <c r="H67" s="77">
        <f>IF(ISBLANK(F67),"-",G67/$D$56)</f>
        <v>1.0600966325508361</v>
      </c>
    </row>
    <row r="68" spans="1:8" ht="27" customHeight="1" x14ac:dyDescent="0.4">
      <c r="A68" s="82" t="s">
        <v>80</v>
      </c>
      <c r="B68" s="83">
        <f>(D47*B67)/D56*B56</f>
        <v>5</v>
      </c>
      <c r="C68" s="182"/>
      <c r="D68" s="185"/>
      <c r="E68" s="75">
        <v>2</v>
      </c>
      <c r="F68" s="35">
        <v>419155346</v>
      </c>
      <c r="G68" s="76">
        <f t="shared" si="0"/>
        <v>2.1376733708040039</v>
      </c>
      <c r="H68" s="77">
        <f t="shared" si="1"/>
        <v>1.0688366854020019</v>
      </c>
    </row>
    <row r="69" spans="1:8" ht="26.25" customHeight="1" x14ac:dyDescent="0.4">
      <c r="A69" s="175" t="s">
        <v>43</v>
      </c>
      <c r="B69" s="176"/>
      <c r="C69" s="182"/>
      <c r="D69" s="185"/>
      <c r="E69" s="75">
        <v>3</v>
      </c>
      <c r="F69" s="35">
        <v>418253682</v>
      </c>
      <c r="G69" s="76">
        <f t="shared" si="0"/>
        <v>2.133074925047302</v>
      </c>
      <c r="H69" s="77">
        <f t="shared" si="1"/>
        <v>1.066537462523651</v>
      </c>
    </row>
    <row r="70" spans="1:8" ht="27" customHeight="1" x14ac:dyDescent="0.4">
      <c r="A70" s="177"/>
      <c r="B70" s="178"/>
      <c r="C70" s="190"/>
      <c r="D70" s="186"/>
      <c r="E70" s="78">
        <v>4</v>
      </c>
      <c r="F70" s="79"/>
      <c r="G70" s="80" t="str">
        <f t="shared" si="0"/>
        <v>-</v>
      </c>
      <c r="H70" s="81" t="str">
        <f t="shared" si="1"/>
        <v>-</v>
      </c>
    </row>
    <row r="71" spans="1:8" ht="26.25" customHeight="1" x14ac:dyDescent="0.4">
      <c r="A71" s="84"/>
      <c r="B71" s="84"/>
      <c r="C71" s="84"/>
      <c r="D71" s="84"/>
      <c r="E71" s="84"/>
      <c r="F71" s="85"/>
      <c r="G71" s="86" t="s">
        <v>36</v>
      </c>
      <c r="H71" s="87">
        <f>AVERAGE(H59:H70)</f>
        <v>1.0729199291789762</v>
      </c>
    </row>
    <row r="72" spans="1:8" ht="26.25" customHeight="1" x14ac:dyDescent="0.4">
      <c r="A72" s="1"/>
      <c r="B72" s="1"/>
      <c r="C72" s="84"/>
      <c r="D72" s="84"/>
      <c r="E72" s="84"/>
      <c r="F72" s="85"/>
      <c r="G72" s="88" t="s">
        <v>49</v>
      </c>
      <c r="H72" s="89">
        <f>STDEV(H59:H70)/H71</f>
        <v>9.8740202828026605E-3</v>
      </c>
    </row>
    <row r="73" spans="1:8" ht="27" customHeight="1" x14ac:dyDescent="0.4">
      <c r="A73" s="84"/>
      <c r="B73" s="84"/>
      <c r="C73" s="85"/>
      <c r="D73" s="85"/>
      <c r="E73" s="90"/>
      <c r="F73" s="85"/>
      <c r="G73" s="91" t="s">
        <v>50</v>
      </c>
      <c r="H73" s="92">
        <f>COUNT(H59:H70)</f>
        <v>9</v>
      </c>
    </row>
    <row r="74" spans="1:8" ht="18.75" customHeight="1" x14ac:dyDescent="0.3">
      <c r="A74" s="84"/>
      <c r="B74" s="84"/>
      <c r="C74" s="85"/>
      <c r="D74" s="85"/>
      <c r="E74" s="85"/>
      <c r="F74" s="90"/>
      <c r="G74" s="85"/>
      <c r="H74" s="85"/>
    </row>
    <row r="75" spans="1:8" ht="26.25" customHeight="1" x14ac:dyDescent="0.4">
      <c r="A75" s="93" t="s">
        <v>67</v>
      </c>
      <c r="B75" s="94" t="s">
        <v>68</v>
      </c>
      <c r="C75" s="179" t="str">
        <f>B20</f>
        <v>Ciprofloxacin USP, sodium Chloride USP &amp; Lactic Acid</v>
      </c>
      <c r="D75" s="179"/>
      <c r="E75" s="95" t="s">
        <v>69</v>
      </c>
      <c r="F75" s="95"/>
      <c r="G75" s="96">
        <f>H71</f>
        <v>1.0729199291789762</v>
      </c>
      <c r="H75" s="85"/>
    </row>
    <row r="76" spans="1:8" ht="19.5" customHeight="1" x14ac:dyDescent="0.3">
      <c r="A76" s="97"/>
      <c r="B76" s="98"/>
      <c r="C76" s="98"/>
      <c r="D76" s="98"/>
      <c r="E76" s="98"/>
      <c r="F76" s="98"/>
      <c r="G76" s="98"/>
      <c r="H76" s="98"/>
    </row>
    <row r="77" spans="1:8" ht="18.75" customHeight="1" x14ac:dyDescent="0.3">
      <c r="A77" s="1"/>
      <c r="B77" s="180" t="s">
        <v>70</v>
      </c>
      <c r="C77" s="180"/>
      <c r="D77" s="67"/>
      <c r="E77" s="99" t="s">
        <v>71</v>
      </c>
      <c r="F77" s="100"/>
      <c r="G77" s="180" t="s">
        <v>72</v>
      </c>
      <c r="H77" s="180"/>
    </row>
    <row r="78" spans="1:8" ht="18.75" customHeight="1" x14ac:dyDescent="0.3">
      <c r="A78" s="101" t="s">
        <v>73</v>
      </c>
      <c r="B78" s="102"/>
      <c r="C78" s="102"/>
      <c r="D78" s="103"/>
      <c r="E78" s="104"/>
      <c r="F78" s="1"/>
      <c r="G78" s="105"/>
      <c r="H78" s="105"/>
    </row>
    <row r="79" spans="1:8" ht="18.75" customHeight="1" x14ac:dyDescent="0.3">
      <c r="A79" s="101" t="s">
        <v>74</v>
      </c>
      <c r="B79" s="106"/>
      <c r="C79" s="106"/>
      <c r="D79" s="107"/>
      <c r="E79" s="108"/>
      <c r="F79" s="100"/>
      <c r="G79" s="109"/>
      <c r="H79" s="109"/>
    </row>
    <row r="250" spans="1:1" x14ac:dyDescent="0.2">
      <c r="A250">
        <v>5</v>
      </c>
    </row>
  </sheetData>
  <sheetProtection formatCells="0" formatColumns="0" formatRows="0" insertColumns="0" insertRows="0" insertHyperlinks="0" deleteColumns="0" deleteRows="0" sort="0" autoFilter="0" pivotTables="0"/>
  <mergeCells count="21">
    <mergeCell ref="A46:B47"/>
    <mergeCell ref="A16:H16"/>
    <mergeCell ref="B18:E18"/>
    <mergeCell ref="B21:H21"/>
    <mergeCell ref="B26:C26"/>
    <mergeCell ref="B27:C27"/>
    <mergeCell ref="C29:G29"/>
    <mergeCell ref="C31:G31"/>
    <mergeCell ref="C32:G32"/>
    <mergeCell ref="D36:E36"/>
    <mergeCell ref="F36:G36"/>
    <mergeCell ref="A69:B70"/>
    <mergeCell ref="C75:D75"/>
    <mergeCell ref="B77:C77"/>
    <mergeCell ref="G77:H77"/>
    <mergeCell ref="C59:C62"/>
    <mergeCell ref="D59:D62"/>
    <mergeCell ref="C63:C66"/>
    <mergeCell ref="D63:D66"/>
    <mergeCell ref="C67:C70"/>
    <mergeCell ref="D67:D70"/>
  </mergeCells>
  <conditionalFormatting sqref="D51">
    <cfRule type="cellIs" dxfId="1" priority="1" operator="greaterThan">
      <formula>0.02</formula>
    </cfRule>
  </conditionalFormatting>
  <conditionalFormatting sqref="H72">
    <cfRule type="cellIs" dxfId="0" priority="2" operator="greaterThan">
      <formula>0.02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SST (2)</vt:lpstr>
      <vt:lpstr>ciprofloxacin USP</vt:lpstr>
      <vt:lpstr>'SST (2)'!Print_Area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Joy</cp:lastModifiedBy>
  <dcterms:created xsi:type="dcterms:W3CDTF">2005-07-05T10:19:27Z</dcterms:created>
  <dcterms:modified xsi:type="dcterms:W3CDTF">2015-03-30T10:36:57Z</dcterms:modified>
</cp:coreProperties>
</file>