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NDQD201504156" sheetId="1" r:id="rId1"/>
  </sheets>
  <definedNames>
    <definedName name="_xlnm.Print_Area" localSheetId="0">NDQD201504156!$A$4:$F$68</definedName>
  </definedNames>
  <calcPr calcId="144525"/>
</workbook>
</file>

<file path=xl/calcChain.xml><?xml version="1.0" encoding="utf-8"?>
<calcChain xmlns="http://schemas.openxmlformats.org/spreadsheetml/2006/main">
  <c r="D60" i="1" l="1"/>
  <c r="B32" i="1"/>
  <c r="B30" i="1"/>
  <c r="F60" i="1" l="1"/>
  <c r="F54" i="1"/>
  <c r="D52" i="1"/>
  <c r="E52" i="1" s="1"/>
  <c r="F52" i="1" s="1"/>
  <c r="D51" i="1"/>
  <c r="E51" i="1" s="1"/>
  <c r="F51" i="1" s="1"/>
  <c r="B38" i="1"/>
  <c r="F53" i="1" l="1"/>
  <c r="F57" i="1" s="1"/>
</calcChain>
</file>

<file path=xl/sharedStrings.xml><?xml version="1.0" encoding="utf-8"?>
<sst xmlns="http://schemas.openxmlformats.org/spreadsheetml/2006/main" count="64" uniqueCount="63">
  <si>
    <t>Analysis Report</t>
  </si>
  <si>
    <t>Sample Name:</t>
  </si>
  <si>
    <t>Lab Ref No:</t>
  </si>
  <si>
    <t>Active Ingredient:</t>
  </si>
  <si>
    <t>Label Claim:</t>
  </si>
  <si>
    <t>Endotoxin Free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</si>
  <si>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</si>
  <si>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</si>
  <si>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</si>
  <si>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</si>
  <si>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rFont val="Calibri"/>
        <family val="2"/>
      </rPr>
      <t>λ</t>
    </r>
    <r>
      <rPr>
        <sz val="12"/>
        <rFont val="Book Antiqua"/>
        <family val="1"/>
      </rPr>
      <t xml:space="preserve"> (Lowest conc of std used):</t>
    </r>
  </si>
  <si>
    <t>EU/mL</t>
  </si>
  <si>
    <t>Max admin dose:</t>
  </si>
  <si>
    <t>mg/kg/hr</t>
  </si>
  <si>
    <t>Sample Endotoxin Limit (E.L):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</si>
  <si>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</si>
  <si>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</si>
  <si>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</si>
  <si>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</si>
  <si>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</si>
  <si>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</si>
  <si>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</si>
  <si>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Regression ( R )</t>
  </si>
  <si>
    <r>
      <t>Regression Coefficient (R</t>
    </r>
    <r>
      <rPr>
        <b/>
        <vertAlign val="superscript"/>
        <sz val="12"/>
        <rFont val="Book Antiqua"/>
        <family val="1"/>
      </rPr>
      <t>2</t>
    </r>
    <r>
      <rPr>
        <b/>
        <sz val="12"/>
        <rFont val="Book Antiqua"/>
        <family val="1"/>
      </rPr>
      <t>)</t>
    </r>
  </si>
  <si>
    <t>Control Standard Endotoxin:</t>
  </si>
  <si>
    <t>8000EU/vial</t>
  </si>
  <si>
    <t>Reconstitution vol:</t>
  </si>
  <si>
    <t>8ml</t>
  </si>
  <si>
    <t>Standard stock Concentration (EU/mL)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</si>
  <si>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</si>
  <si>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</si>
  <si>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</si>
  <si>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rFont val="Book Antiqua"/>
        <family val="1"/>
      </rPr>
      <t>B</t>
    </r>
    <r>
      <rPr>
        <sz val="12"/>
        <rFont val="Book Antiqua"/>
        <family val="1"/>
      </rPr>
      <t>)</t>
    </r>
  </si>
  <si>
    <r>
      <t>Gradient of Standard Curve (</t>
    </r>
    <r>
      <rPr>
        <b/>
        <sz val="12"/>
        <rFont val="Book Antiqua"/>
        <family val="1"/>
      </rPr>
      <t>A</t>
    </r>
    <r>
      <rPr>
        <sz val="12"/>
        <rFont val="Book Antiqua"/>
        <family val="1"/>
      </rPr>
      <t>)</t>
    </r>
  </si>
  <si>
    <t>Error:</t>
  </si>
  <si>
    <r>
      <t>Standard curve formula: Log (</t>
    </r>
    <r>
      <rPr>
        <b/>
        <sz val="12"/>
        <rFont val="Book Antiqua"/>
        <family val="1"/>
      </rPr>
      <t>Y</t>
    </r>
    <r>
      <rPr>
        <sz val="12"/>
        <rFont val="Book Antiqua"/>
        <family val="1"/>
      </rPr>
      <t xml:space="preserve">) = </t>
    </r>
    <r>
      <rPr>
        <b/>
        <sz val="12"/>
        <rFont val="Book Antiqua"/>
        <family val="1"/>
      </rPr>
      <t>A</t>
    </r>
    <r>
      <rPr>
        <sz val="12"/>
        <rFont val="Book Antiqua"/>
        <family val="1"/>
      </rPr>
      <t>*Log (</t>
    </r>
    <r>
      <rPr>
        <b/>
        <sz val="12"/>
        <rFont val="Book Antiqua"/>
        <family val="1"/>
      </rPr>
      <t>X</t>
    </r>
    <r>
      <rPr>
        <sz val="12"/>
        <rFont val="Book Antiqua"/>
        <family val="1"/>
      </rPr>
      <t xml:space="preserve">) + </t>
    </r>
    <r>
      <rPr>
        <b/>
        <sz val="12"/>
        <rFont val="Book Antiqua"/>
        <family val="1"/>
      </rPr>
      <t>B</t>
    </r>
  </si>
  <si>
    <t>Sample Information</t>
  </si>
  <si>
    <r>
      <t>Sample Volume (</t>
    </r>
    <r>
      <rPr>
        <b/>
        <sz val="12"/>
        <rFont val="Calibri"/>
        <family val="2"/>
      </rPr>
      <t>µ</t>
    </r>
    <r>
      <rPr>
        <b/>
        <sz val="9.6"/>
        <rFont val="Book Antiqua"/>
        <family val="1"/>
      </rPr>
      <t>L)</t>
    </r>
  </si>
  <si>
    <r>
      <t xml:space="preserve">Sample </t>
    </r>
    <r>
      <rPr>
        <b/>
        <sz val="12"/>
        <rFont val="Calibri"/>
        <family val="2"/>
      </rPr>
      <t>Δ</t>
    </r>
    <r>
      <rPr>
        <b/>
        <sz val="12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</si>
  <si>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</si>
  <si>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</si>
  <si>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</si>
  <si>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</si>
  <si>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</si>
  <si>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</si>
  <si>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</si>
  <si>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</si>
  <si>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</si>
  <si>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</si>
  <si>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</si>
  <si>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</si>
  <si>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</si>
  <si>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Eric</t>
  </si>
  <si>
    <t>Head, BAU</t>
  </si>
  <si>
    <t>Director</t>
  </si>
  <si>
    <t>E. Tanui</t>
  </si>
  <si>
    <t>-</t>
  </si>
  <si>
    <t>mg/mL</t>
  </si>
  <si>
    <t>Ceftriaxone Injection</t>
  </si>
  <si>
    <t>CEFTAFAIR-XP 1000 INJECTION</t>
  </si>
  <si>
    <t>NDQD201504156</t>
  </si>
  <si>
    <t>Ceftriaxone 1000mg &amp; Tazobactam 125mg</t>
  </si>
  <si>
    <t>EU/mg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</si>
</sst>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</numFmts>
  <fonts count="13" x14ac:knownFonts="1">
    <font>
      <sz val="10"/>
      <name val="Arial"/>
      <family val="2"/>
    </font>
    <font>
      <sz val="10"/>
      <name val="Arial"/>
      <family val="2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sz val="12"/>
      <name val="Calibri"/>
      <family val="2"/>
    </font>
    <font>
      <b/>
      <sz val="15"/>
      <name val="Book Antiqua"/>
      <family val="1"/>
    </font>
    <font>
      <b/>
      <vertAlign val="superscript"/>
      <sz val="12"/>
      <name val="Book Antiqua"/>
      <family val="1"/>
    </font>
    <font>
      <b/>
      <sz val="12"/>
      <name val="Calibri"/>
      <family val="2"/>
    </font>
    <font>
      <b/>
      <sz val="9.6"/>
      <name val="Book Antiqua"/>
      <family val="1"/>
    </font>
    <font>
      <b/>
      <sz val="14"/>
      <name val="Book Antiqua"/>
      <family val="1"/>
    </font>
    <font>
      <sz val="16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7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2" fontId="5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67" fontId="3" fillId="0" borderId="0" xfId="0" applyNumberFormat="1" applyFont="1" applyBorder="1" applyAlignment="1">
      <alignment horizontal="left" vertical="top"/>
    </xf>
    <xf numFmtId="168" fontId="5" fillId="0" borderId="0" xfId="0" applyNumberFormat="1" applyFont="1" applyBorder="1" applyAlignment="1">
      <alignment horizontal="left" vertical="top"/>
    </xf>
    <xf numFmtId="0" fontId="2" fillId="0" borderId="0" xfId="0" applyFont="1" applyAlignment="1"/>
    <xf numFmtId="167" fontId="2" fillId="0" borderId="0" xfId="0" applyNumberFormat="1" applyFont="1" applyBorder="1" applyAlignment="1">
      <alignment horizontal="center" vertical="top"/>
    </xf>
    <xf numFmtId="166" fontId="2" fillId="0" borderId="0" xfId="0" applyNumberFormat="1" applyFont="1" applyAlignment="1">
      <alignment horizontal="right"/>
    </xf>
    <xf numFmtId="169" fontId="2" fillId="0" borderId="0" xfId="0" applyNumberFormat="1" applyFont="1" applyBorder="1" applyAlignment="1">
      <alignment vertical="top"/>
    </xf>
    <xf numFmtId="2" fontId="2" fillId="0" borderId="0" xfId="0" applyNumberFormat="1" applyFont="1" applyBorder="1" applyAlignment="1">
      <alignment vertical="top"/>
    </xf>
    <xf numFmtId="167" fontId="2" fillId="0" borderId="0" xfId="0" applyNumberFormat="1" applyFont="1" applyBorder="1" applyAlignment="1">
      <alignment horizontal="right" vertical="top"/>
    </xf>
    <xf numFmtId="170" fontId="2" fillId="0" borderId="0" xfId="0" applyNumberFormat="1" applyFont="1" applyBorder="1" applyAlignment="1">
      <alignment vertical="top"/>
    </xf>
    <xf numFmtId="171" fontId="2" fillId="0" borderId="0" xfId="0" applyNumberFormat="1" applyFont="1" applyBorder="1" applyAlignment="1">
      <alignment vertical="top"/>
    </xf>
    <xf numFmtId="172" fontId="2" fillId="0" borderId="0" xfId="1" applyNumberFormat="1" applyFont="1" applyBorder="1" applyAlignment="1">
      <alignment horizontal="right" vertical="top"/>
    </xf>
    <xf numFmtId="0" fontId="5" fillId="0" borderId="22" xfId="0" applyFont="1" applyBorder="1" applyAlignment="1">
      <alignment horizontal="center" vertical="top"/>
    </xf>
    <xf numFmtId="167" fontId="5" fillId="0" borderId="23" xfId="0" applyNumberFormat="1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165" fontId="2" fillId="0" borderId="8" xfId="0" applyNumberFormat="1" applyFont="1" applyBorder="1" applyAlignment="1">
      <alignment horizontal="center" vertical="top"/>
    </xf>
    <xf numFmtId="1" fontId="2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 vertical="top"/>
    </xf>
    <xf numFmtId="165" fontId="2" fillId="0" borderId="28" xfId="0" applyNumberFormat="1" applyFont="1" applyBorder="1" applyAlignment="1">
      <alignment horizontal="center" vertical="top"/>
    </xf>
    <xf numFmtId="1" fontId="2" fillId="0" borderId="28" xfId="0" applyNumberFormat="1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29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72" fontId="5" fillId="0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0" borderId="0" xfId="0" applyFont="1" applyBorder="1"/>
    <xf numFmtId="0" fontId="5" fillId="0" borderId="8" xfId="0" applyFont="1" applyBorder="1" applyAlignment="1">
      <alignment horizontal="center"/>
    </xf>
    <xf numFmtId="173" fontId="5" fillId="3" borderId="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174" fontId="12" fillId="0" borderId="0" xfId="0" applyNumberFormat="1" applyFont="1" applyFill="1"/>
    <xf numFmtId="0" fontId="12" fillId="0" borderId="0" xfId="0" applyFont="1" applyFill="1"/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/>
    <xf numFmtId="0" fontId="5" fillId="0" borderId="0" xfId="0" applyFont="1" applyBorder="1" applyAlignment="1">
      <alignment horizontal="center" vertical="top"/>
    </xf>
    <xf numFmtId="173" fontId="11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</xdr:row>
      <xdr:rowOff>19049</xdr:rowOff>
    </xdr:from>
    <xdr:to>
      <xdr:col>5</xdr:col>
      <xdr:colOff>1893095</xdr:colOff>
      <xdr:row>14</xdr:row>
      <xdr:rowOff>35717</xdr:rowOff>
    </xdr:to>
    <xdr:pic>
      <xdr:nvPicPr>
        <xdr:cNvPr id="2" name="Picture 4" descr="auto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099" y="626268"/>
          <a:ext cx="10284621" cy="2243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view="pageBreakPreview" zoomScale="80" zoomScaleNormal="85" zoomScaleSheetLayoutView="80" workbookViewId="0">
      <selection activeCell="F23" sqref="F23"/>
    </sheetView>
  </sheetViews>
  <sheetFormatPr defaultRowHeight="15.75" x14ac:dyDescent="0.25"/>
  <cols>
    <col min="1" max="1" width="48.7109375" style="1" customWidth="1"/>
    <col min="2" max="2" width="23.28515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16384" width="9.140625" style="1"/>
  </cols>
  <sheetData>
    <row r="1" ht="15.95" customHeight="1" x14ac:dyDescent="0.25"/>
    <row r="2" ht="15.95" customHeight="1" x14ac:dyDescent="0.25"/>
    <row r="3" ht="15.95" customHeight="1" x14ac:dyDescent="0.25"/>
    <row r="4" ht="15.95" customHeight="1" x14ac:dyDescent="0.25"/>
    <row r="5" ht="15.95" customHeight="1" x14ac:dyDescent="0.25"/>
    <row r="6" ht="15.95" customHeight="1" x14ac:dyDescent="0.25"/>
    <row r="7" ht="15.95" customHeight="1" x14ac:dyDescent="0.25"/>
    <row r="8" ht="15.95" customHeight="1" x14ac:dyDescent="0.25"/>
    <row r="9" ht="15.95" customHeight="1" x14ac:dyDescent="0.25"/>
    <row r="10" ht="15.95" customHeight="1" x14ac:dyDescent="0.25"/>
    <row r="11" ht="15.95" customHeight="1" x14ac:dyDescent="0.25"/>
    <row r="12" ht="15.95" customHeight="1" x14ac:dyDescent="0.25"/>
    <row r="13" ht="15.95" customHeight="1" x14ac:dyDescent="0.25"/>
    <row r="14" ht="15.95" customHeight="1" x14ac:dyDescent="0.25"/>
    <row r="15" ht="15.95" customHeight="1" x14ac:dyDescent="0.25"/>
    <row r="16" ht="15.95" customHeight="1" x14ac:dyDescent="0.25"/>
    <row r="17" spans="1:6" ht="15.95" customHeight="1" x14ac:dyDescent="0.3">
      <c r="A17" s="2" t="s">
        <v>0</v>
      </c>
      <c r="B17" s="2" t="s">
        <v>58</v>
      </c>
      <c r="F17" s="3"/>
    </row>
    <row r="18" spans="1:6" ht="15.95" customHeight="1" x14ac:dyDescent="0.3">
      <c r="A18" s="4" t="s">
        <v>1</v>
      </c>
      <c r="B18" s="2" t="s">
        <v>59</v>
      </c>
      <c r="F18" s="3"/>
    </row>
    <row r="19" spans="1:6" ht="15.95" customHeight="1" x14ac:dyDescent="0.3">
      <c r="A19" s="4" t="s">
        <v>2</v>
      </c>
      <c r="B19" s="1" t="s">
        <v>60</v>
      </c>
    </row>
    <row r="20" spans="1:6" ht="15.95" customHeight="1" x14ac:dyDescent="0.3">
      <c r="A20" s="4" t="s">
        <v>3</v>
      </c>
      <c r="B20" s="5" t="s">
        <v>61</v>
      </c>
    </row>
    <row r="21" spans="1:6" ht="15.95" customHeight="1" x14ac:dyDescent="0.3">
      <c r="A21" s="4" t="s">
        <v>4</v>
      </c>
      <c r="B21" s="1" t="s">
        <v>5</v>
      </c>
    </row>
    <row r="22" spans="1:6" ht="15.95" customHeight="1" x14ac:dyDescent="0.3">
      <c r="A22" s="4" t="s">
        <v>6</v>
      </c>
      <c r="B22" s="6">
        <v>42258</v>
      </c>
    </row>
    <row r="23" spans="1:6" ht="15.95" customHeight="1" x14ac:dyDescent="0.3">
      <c r="A23" s="4" t="s">
        <v>7</v>
      </c>
      <c r="B23" s="6">
        <v>42261</v>
      </c>
    </row>
    <row r="24" spans="1:6" ht="15.95" customHeight="1" x14ac:dyDescent="0.3">
      <c r="A24" s="4"/>
      <c r="B24" s="6"/>
      <c r="C24" s="5"/>
      <c r="D24" s="5"/>
    </row>
    <row r="25" spans="1:6" s="9" customFormat="1" ht="23.25" customHeight="1" x14ac:dyDescent="0.25">
      <c r="A25" s="7" t="s">
        <v>8</v>
      </c>
      <c r="B25" s="7" t="s">
        <v>9</v>
      </c>
      <c r="C25" s="8"/>
    </row>
    <row r="26" spans="1:6" s="9" customFormat="1" ht="15.95" customHeight="1" x14ac:dyDescent="0.25">
      <c r="A26" s="8" t="s">
        <v>10</v>
      </c>
      <c r="B26" s="10">
        <v>5.0000000000000001E-3</v>
      </c>
      <c r="C26" s="11" t="s">
        <v>11</v>
      </c>
      <c r="D26" s="10"/>
    </row>
    <row r="27" spans="1:6" s="9" customFormat="1" ht="15.95" customHeight="1" x14ac:dyDescent="0.25">
      <c r="A27" s="8" t="s">
        <v>12</v>
      </c>
      <c r="B27" s="10" t="s">
        <v>56</v>
      </c>
      <c r="C27" s="11" t="s">
        <v>13</v>
      </c>
      <c r="D27" s="10"/>
    </row>
    <row r="28" spans="1:6" s="9" customFormat="1" ht="16.5" x14ac:dyDescent="0.3">
      <c r="A28" s="9" t="s">
        <v>14</v>
      </c>
      <c r="B28" s="12">
        <v>0.2</v>
      </c>
      <c r="C28" s="13" t="s">
        <v>62</v>
      </c>
      <c r="D28" s="12"/>
      <c r="E28" s="14"/>
      <c r="F28" s="14"/>
    </row>
    <row r="29" spans="1:6" s="9" customFormat="1" ht="16.5" x14ac:dyDescent="0.3">
      <c r="A29" s="15" t="s">
        <v>15</v>
      </c>
      <c r="B29" s="16">
        <v>5</v>
      </c>
      <c r="C29" s="17" t="s">
        <v>16</v>
      </c>
      <c r="D29" s="16"/>
      <c r="E29" s="14"/>
      <c r="F29" s="14"/>
    </row>
    <row r="30" spans="1:6" s="9" customFormat="1" ht="16.5" x14ac:dyDescent="0.3">
      <c r="A30" s="15" t="s">
        <v>17</v>
      </c>
      <c r="B30" s="16">
        <f>1000/5</f>
        <v>200</v>
      </c>
      <c r="C30" s="17" t="s">
        <v>57</v>
      </c>
      <c r="D30" s="16"/>
      <c r="E30" s="14"/>
    </row>
    <row r="31" spans="1:6" s="9" customFormat="1" ht="19.5" x14ac:dyDescent="0.3">
      <c r="A31" s="15"/>
      <c r="B31" s="16"/>
      <c r="C31" s="18"/>
      <c r="D31" s="16"/>
      <c r="E31" s="14"/>
    </row>
    <row r="32" spans="1:6" s="9" customFormat="1" ht="18.75" customHeight="1" x14ac:dyDescent="0.3">
      <c r="A32" s="19" t="s">
        <v>18</v>
      </c>
      <c r="B32" s="20">
        <f>B28*B30/B26</f>
        <v>8000</v>
      </c>
      <c r="C32" s="18"/>
      <c r="D32" s="20"/>
      <c r="E32" s="14"/>
    </row>
    <row r="33" spans="1:9" s="9" customFormat="1" ht="19.5" customHeight="1" thickBot="1" x14ac:dyDescent="0.35">
      <c r="A33" s="21" t="s">
        <v>19</v>
      </c>
      <c r="B33" s="22"/>
    </row>
    <row r="34" spans="1:9" ht="20.100000000000001" customHeight="1" x14ac:dyDescent="0.3">
      <c r="A34" s="90" t="s">
        <v>20</v>
      </c>
      <c r="B34" s="91"/>
      <c r="C34" s="92" t="s">
        <v>21</v>
      </c>
      <c r="D34" s="92"/>
      <c r="E34" s="92"/>
      <c r="F34" s="93"/>
    </row>
    <row r="35" spans="1:9" ht="20.100000000000001" customHeight="1" x14ac:dyDescent="0.3">
      <c r="A35" s="23"/>
      <c r="B35" s="24"/>
      <c r="C35" s="94" t="s">
        <v>22</v>
      </c>
      <c r="D35" s="95"/>
      <c r="E35" s="95" t="s">
        <v>23</v>
      </c>
      <c r="F35" s="96"/>
    </row>
    <row r="36" spans="1:9" ht="20.100000000000001" customHeight="1" x14ac:dyDescent="0.3">
      <c r="A36" s="25" t="s">
        <v>24</v>
      </c>
      <c r="B36" s="26" t="s">
        <v>25</v>
      </c>
      <c r="C36" s="97">
        <v>0.997</v>
      </c>
      <c r="D36" s="98"/>
      <c r="E36" s="99">
        <v>0.99399999999999999</v>
      </c>
      <c r="F36" s="100"/>
      <c r="G36" s="9"/>
    </row>
    <row r="37" spans="1:9" ht="20.100000000000001" customHeight="1" x14ac:dyDescent="0.3">
      <c r="A37" s="27" t="s">
        <v>26</v>
      </c>
      <c r="B37" s="28" t="s">
        <v>27</v>
      </c>
      <c r="C37" s="29"/>
      <c r="D37" s="29"/>
      <c r="E37" s="30"/>
      <c r="F37" s="31"/>
      <c r="G37" s="9"/>
    </row>
    <row r="38" spans="1:9" ht="20.100000000000001" customHeight="1" thickBot="1" x14ac:dyDescent="0.35">
      <c r="A38" s="32" t="s">
        <v>28</v>
      </c>
      <c r="B38" s="33">
        <f>7500/7.5</f>
        <v>1000</v>
      </c>
      <c r="C38" s="34"/>
      <c r="D38" s="34"/>
      <c r="E38" s="35"/>
      <c r="F38" s="36"/>
      <c r="G38" s="9"/>
    </row>
    <row r="39" spans="1:9" ht="15.95" customHeight="1" x14ac:dyDescent="0.3">
      <c r="A39" s="30"/>
      <c r="B39" s="37"/>
      <c r="E39" s="8"/>
      <c r="F39" s="9"/>
      <c r="G39" s="9"/>
      <c r="H39" s="9"/>
      <c r="I39" s="9"/>
    </row>
    <row r="40" spans="1:9" ht="15.95" customHeight="1" x14ac:dyDescent="0.25">
      <c r="A40" s="11" t="s">
        <v>29</v>
      </c>
      <c r="B40" s="38">
        <v>50</v>
      </c>
      <c r="C40" s="8"/>
      <c r="D40" s="9"/>
      <c r="E40" s="9"/>
      <c r="F40" s="8"/>
      <c r="G40" s="9"/>
      <c r="H40" s="9"/>
      <c r="I40" s="9"/>
    </row>
    <row r="41" spans="1:9" ht="15.95" customHeight="1" x14ac:dyDescent="0.3">
      <c r="A41" s="39" t="s">
        <v>30</v>
      </c>
      <c r="B41" s="38">
        <v>50</v>
      </c>
      <c r="C41" s="40"/>
      <c r="D41" s="9"/>
      <c r="E41" s="9"/>
      <c r="F41" s="8"/>
      <c r="G41" s="9"/>
      <c r="H41" s="9"/>
      <c r="I41" s="9"/>
    </row>
    <row r="42" spans="1:9" ht="15.95" customHeight="1" x14ac:dyDescent="0.3">
      <c r="A42" s="39"/>
      <c r="B42" s="38"/>
      <c r="C42" s="40"/>
      <c r="D42" s="9"/>
      <c r="E42" s="9"/>
      <c r="F42" s="8"/>
      <c r="G42" s="9"/>
      <c r="H42" s="9"/>
      <c r="I42" s="9"/>
    </row>
    <row r="43" spans="1:9" ht="18.75" customHeight="1" x14ac:dyDescent="0.3">
      <c r="A43" s="41" t="s">
        <v>8</v>
      </c>
      <c r="B43" s="42" t="s">
        <v>31</v>
      </c>
      <c r="C43" s="2"/>
      <c r="D43" s="8"/>
      <c r="E43" s="43"/>
      <c r="F43" s="44"/>
      <c r="G43" s="9"/>
      <c r="H43" s="9"/>
      <c r="I43" s="9"/>
    </row>
    <row r="44" spans="1:9" x14ac:dyDescent="0.25">
      <c r="A44" s="8"/>
      <c r="B44" s="45"/>
      <c r="C44" s="8"/>
      <c r="D44" s="45"/>
      <c r="E44" s="8"/>
      <c r="F44" s="44"/>
      <c r="G44" s="9"/>
      <c r="H44" s="9"/>
      <c r="I44" s="9"/>
    </row>
    <row r="45" spans="1:9" ht="15.95" customHeight="1" x14ac:dyDescent="0.25">
      <c r="A45" s="8" t="s">
        <v>32</v>
      </c>
      <c r="B45" s="46">
        <v>6.32</v>
      </c>
      <c r="C45" s="8"/>
      <c r="D45" s="47"/>
      <c r="E45" s="48"/>
      <c r="F45" s="44"/>
      <c r="G45" s="9"/>
      <c r="H45" s="9"/>
      <c r="I45" s="9"/>
    </row>
    <row r="46" spans="1:9" ht="15.95" customHeight="1" x14ac:dyDescent="0.25">
      <c r="A46" s="8" t="s">
        <v>33</v>
      </c>
      <c r="B46" s="49">
        <v>-0.11700000000000001</v>
      </c>
      <c r="C46" s="8"/>
      <c r="D46" s="50"/>
      <c r="E46" s="51"/>
      <c r="F46" s="44"/>
      <c r="G46" s="9"/>
      <c r="H46" s="9"/>
      <c r="I46" s="9"/>
    </row>
    <row r="47" spans="1:9" ht="15.95" customHeight="1" x14ac:dyDescent="0.25">
      <c r="A47" s="8" t="s">
        <v>34</v>
      </c>
      <c r="B47" s="52"/>
      <c r="C47" s="8"/>
      <c r="D47" s="50"/>
      <c r="E47" s="51"/>
      <c r="F47" s="44"/>
      <c r="G47" s="9"/>
      <c r="H47" s="9"/>
      <c r="I47" s="9"/>
    </row>
    <row r="48" spans="1:9" ht="26.25" customHeight="1" x14ac:dyDescent="0.25">
      <c r="A48" s="8" t="s">
        <v>35</v>
      </c>
      <c r="B48" s="45"/>
      <c r="C48" s="8"/>
      <c r="D48" s="8"/>
      <c r="E48" s="8"/>
      <c r="F48" s="44"/>
      <c r="G48" s="9"/>
      <c r="H48" s="9"/>
      <c r="I48" s="9"/>
    </row>
    <row r="49" spans="1:9" ht="26.25" customHeight="1" thickBot="1" x14ac:dyDescent="0.3">
      <c r="A49" s="8"/>
      <c r="D49" s="8"/>
      <c r="E49" s="8"/>
      <c r="F49" s="44"/>
      <c r="G49" s="9"/>
      <c r="H49" s="9"/>
      <c r="I49" s="9"/>
    </row>
    <row r="50" spans="1:9" s="59" customFormat="1" ht="27" customHeight="1" x14ac:dyDescent="0.2">
      <c r="A50" s="53" t="s">
        <v>36</v>
      </c>
      <c r="B50" s="54" t="s">
        <v>37</v>
      </c>
      <c r="C50" s="55" t="s">
        <v>38</v>
      </c>
      <c r="D50" s="56" t="s">
        <v>39</v>
      </c>
      <c r="E50" s="55" t="s">
        <v>40</v>
      </c>
      <c r="F50" s="57" t="s">
        <v>41</v>
      </c>
      <c r="G50" s="58"/>
      <c r="H50" s="58"/>
      <c r="I50" s="58"/>
    </row>
    <row r="51" spans="1:9" s="66" customFormat="1" ht="27" customHeight="1" x14ac:dyDescent="0.25">
      <c r="A51" s="60"/>
      <c r="B51" s="61">
        <v>50</v>
      </c>
      <c r="C51" s="62">
        <v>5702</v>
      </c>
      <c r="D51" s="63">
        <f>LN(C51)</f>
        <v>8.6485722694726181</v>
      </c>
      <c r="E51" s="63">
        <f>(D51-$B$45)/$B$46</f>
        <v>-19.902327089509555</v>
      </c>
      <c r="F51" s="64">
        <f>EXP(E51)</f>
        <v>2.2726322641836988E-9</v>
      </c>
      <c r="G51" s="65"/>
      <c r="H51" s="65"/>
      <c r="I51" s="65"/>
    </row>
    <row r="52" spans="1:9" s="66" customFormat="1" ht="27" customHeight="1" thickBot="1" x14ac:dyDescent="0.3">
      <c r="A52" s="67"/>
      <c r="B52" s="68">
        <v>50</v>
      </c>
      <c r="C52" s="69">
        <v>4966</v>
      </c>
      <c r="D52" s="70">
        <f>LN(C52)</f>
        <v>8.5103699660681116</v>
      </c>
      <c r="E52" s="70">
        <f>(D52-$B$45)/$B$46</f>
        <v>-18.721110821094967</v>
      </c>
      <c r="F52" s="71">
        <f>EXP(E52)</f>
        <v>7.4049968020157926E-9</v>
      </c>
      <c r="G52" s="65"/>
      <c r="H52" s="65"/>
      <c r="I52" s="65"/>
    </row>
    <row r="53" spans="1:9" ht="26.25" customHeight="1" x14ac:dyDescent="0.3">
      <c r="A53" s="8"/>
      <c r="B53" s="45"/>
      <c r="C53" s="8"/>
      <c r="D53" s="88" t="s">
        <v>42</v>
      </c>
      <c r="E53" s="88"/>
      <c r="F53" s="72">
        <f>AVERAGE(F51:F52)</f>
        <v>4.8388145330997455E-9</v>
      </c>
      <c r="G53" s="9"/>
      <c r="H53" s="9"/>
      <c r="I53" s="9"/>
    </row>
    <row r="54" spans="1:9" ht="25.5" customHeight="1" x14ac:dyDescent="0.3">
      <c r="E54" s="73" t="s">
        <v>43</v>
      </c>
      <c r="F54" s="74">
        <f>STDEV(C51:C52)/AVERAGE(C51:C52)</f>
        <v>9.7568539736276522E-2</v>
      </c>
      <c r="G54" s="9"/>
      <c r="H54" s="9"/>
    </row>
    <row r="55" spans="1:9" ht="26.25" customHeight="1" x14ac:dyDescent="0.3">
      <c r="A55" s="8"/>
      <c r="B55" s="45"/>
      <c r="C55" s="8"/>
      <c r="D55" s="88" t="s">
        <v>44</v>
      </c>
      <c r="E55" s="88"/>
      <c r="F55" s="75">
        <v>2</v>
      </c>
      <c r="G55" s="9"/>
      <c r="H55" s="9"/>
      <c r="I55" s="9"/>
    </row>
    <row r="56" spans="1:9" ht="25.5" customHeight="1" x14ac:dyDescent="0.3">
      <c r="C56" s="76"/>
      <c r="E56" s="73" t="s">
        <v>45</v>
      </c>
      <c r="F56" s="77">
        <v>3600</v>
      </c>
      <c r="G56" s="9"/>
      <c r="H56" s="9"/>
    </row>
    <row r="57" spans="1:9" ht="25.5" customHeight="1" x14ac:dyDescent="0.3">
      <c r="E57" s="73" t="s">
        <v>46</v>
      </c>
      <c r="F57" s="78">
        <f>F56*F53</f>
        <v>1.7419732319159083E-5</v>
      </c>
      <c r="G57" s="9"/>
      <c r="H57" s="9"/>
    </row>
    <row r="58" spans="1:9" ht="15.95" customHeight="1" x14ac:dyDescent="0.25">
      <c r="F58" s="9"/>
      <c r="G58" s="9"/>
      <c r="H58" s="9"/>
    </row>
    <row r="59" spans="1:9" x14ac:dyDescent="0.25">
      <c r="F59" s="9"/>
      <c r="G59" s="9"/>
      <c r="H59" s="9"/>
    </row>
    <row r="60" spans="1:9" ht="18.75" x14ac:dyDescent="0.3">
      <c r="A60" s="4" t="s">
        <v>47</v>
      </c>
      <c r="C60" s="79" t="s">
        <v>48</v>
      </c>
      <c r="D60" s="89">
        <f>F57*5/1000</f>
        <v>8.709866159579541E-8</v>
      </c>
      <c r="E60" s="89"/>
      <c r="F60" s="13" t="str">
        <f>C28</f>
        <v>EU/mg</v>
      </c>
      <c r="G60" s="9"/>
      <c r="H60" s="9"/>
    </row>
    <row r="61" spans="1:9" ht="21" x14ac:dyDescent="0.35">
      <c r="B61" s="22"/>
      <c r="C61" s="22"/>
      <c r="D61" s="80"/>
      <c r="E61" s="81"/>
      <c r="F61" s="9"/>
      <c r="G61" s="9"/>
      <c r="H61" s="9"/>
    </row>
    <row r="62" spans="1:9" ht="18" customHeight="1" x14ac:dyDescent="0.25">
      <c r="F62" s="9"/>
      <c r="G62" s="9"/>
      <c r="H62" s="9"/>
    </row>
    <row r="63" spans="1:9" ht="18" customHeight="1" x14ac:dyDescent="0.25">
      <c r="F63" s="9"/>
      <c r="G63" s="9"/>
      <c r="H63" s="9"/>
    </row>
    <row r="64" spans="1:9" ht="18" customHeight="1" x14ac:dyDescent="0.25">
      <c r="F64" s="9"/>
      <c r="G64" s="9"/>
      <c r="H64" s="9"/>
    </row>
    <row r="65" spans="1:9" ht="24.95" customHeight="1" x14ac:dyDescent="0.3">
      <c r="A65" s="65" t="s">
        <v>49</v>
      </c>
      <c r="C65" s="65" t="s">
        <v>50</v>
      </c>
      <c r="D65" s="82"/>
      <c r="F65" s="83" t="s">
        <v>51</v>
      </c>
      <c r="G65" s="9"/>
      <c r="H65" s="9"/>
    </row>
    <row r="66" spans="1:9" ht="24.95" customHeight="1" x14ac:dyDescent="0.3">
      <c r="A66" s="22" t="s">
        <v>52</v>
      </c>
      <c r="C66" s="84" t="s">
        <v>53</v>
      </c>
      <c r="D66" s="22"/>
      <c r="F66" s="22" t="s">
        <v>54</v>
      </c>
      <c r="G66" s="9"/>
      <c r="H66" s="9"/>
    </row>
    <row r="67" spans="1:9" ht="24.95" customHeight="1" thickBot="1" x14ac:dyDescent="0.35">
      <c r="A67" s="85"/>
      <c r="C67" s="85" t="s">
        <v>55</v>
      </c>
      <c r="D67" s="9"/>
      <c r="F67" s="34"/>
      <c r="G67" s="9"/>
      <c r="H67" s="9"/>
    </row>
    <row r="68" spans="1:9" ht="24.95" customHeight="1" x14ac:dyDescent="0.25">
      <c r="F68" s="9"/>
      <c r="G68" s="9"/>
      <c r="H68" s="9"/>
    </row>
    <row r="69" spans="1:9" ht="24.95" customHeight="1" x14ac:dyDescent="0.25">
      <c r="G69" s="9"/>
      <c r="H69" s="9"/>
      <c r="I69" s="9"/>
    </row>
    <row r="70" spans="1:9" ht="24.95" customHeight="1" x14ac:dyDescent="0.25">
      <c r="G70" s="9"/>
      <c r="H70" s="9"/>
      <c r="I70" s="9"/>
    </row>
    <row r="71" spans="1:9" ht="24.95" customHeight="1" x14ac:dyDescent="0.25">
      <c r="G71" s="9"/>
      <c r="H71" s="9"/>
      <c r="I71" s="9"/>
    </row>
    <row r="72" spans="1:9" ht="15.95" customHeight="1" x14ac:dyDescent="0.25">
      <c r="G72" s="9"/>
      <c r="H72" s="9"/>
      <c r="I72" s="9"/>
    </row>
    <row r="73" spans="1:9" ht="15.95" customHeight="1" x14ac:dyDescent="0.25">
      <c r="G73" s="9"/>
      <c r="H73" s="9"/>
      <c r="I73" s="9"/>
    </row>
    <row r="74" spans="1:9" ht="15.95" customHeight="1" x14ac:dyDescent="0.25">
      <c r="G74" s="9"/>
      <c r="H74" s="9"/>
      <c r="I74" s="9"/>
    </row>
    <row r="75" spans="1:9" ht="15.95" customHeight="1" x14ac:dyDescent="0.25">
      <c r="G75" s="9"/>
      <c r="H75" s="9"/>
      <c r="I75" s="9"/>
    </row>
    <row r="76" spans="1:9" ht="15.95" customHeight="1" x14ac:dyDescent="0.25">
      <c r="G76" s="9"/>
      <c r="H76" s="9"/>
      <c r="I76" s="9"/>
    </row>
    <row r="77" spans="1:9" ht="15.95" customHeight="1" x14ac:dyDescent="0.25">
      <c r="G77" s="9"/>
      <c r="H77" s="9"/>
      <c r="I77" s="9"/>
    </row>
    <row r="78" spans="1:9" ht="15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86"/>
      <c r="H99" s="9"/>
      <c r="I99" s="9"/>
    </row>
    <row r="100" spans="7:9" x14ac:dyDescent="0.25">
      <c r="G100" s="87"/>
      <c r="H100" s="9"/>
      <c r="I100" s="9"/>
    </row>
    <row r="101" spans="7:9" x14ac:dyDescent="0.25">
      <c r="G101" s="87"/>
      <c r="H101" s="9"/>
      <c r="I101" s="9"/>
    </row>
    <row r="102" spans="7:9" x14ac:dyDescent="0.25">
      <c r="G102" s="87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9"/>
      <c r="H107" s="9"/>
      <c r="I107" s="9"/>
    </row>
    <row r="108" spans="7:9" x14ac:dyDescent="0.25">
      <c r="G108" s="9"/>
      <c r="H108" s="9"/>
      <c r="I108" s="9"/>
    </row>
  </sheetData>
  <mergeCells count="9">
    <mergeCell ref="D53:E53"/>
    <mergeCell ref="D55:E55"/>
    <mergeCell ref="D60:E60"/>
    <mergeCell ref="A34:B34"/>
    <mergeCell ref="C34:F34"/>
    <mergeCell ref="C35:D35"/>
    <mergeCell ref="E35:F35"/>
    <mergeCell ref="C36:D36"/>
    <mergeCell ref="E36:F36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x="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NDQD201504156</vt:lpstr>
      <vt:lpstr>NDQD201504156!Print_Area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450</dc:creator>
  <cp:lastModifiedBy>hp 450</cp:lastModifiedBy>
  <cp:lastPrinted>2015-09-24T11:52:31Z</cp:lastPrinted>
  <dcterms:created xsi:type="dcterms:W3CDTF">2015-09-15T08:05:28Z</dcterms:created>
  <dcterms:modified xsi:type="dcterms:W3CDTF">2015-11-05T09:35:16Z</dcterms:modified>
</cp:coreProperties>
</file>