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" sheetId="1" r:id="rId1"/>
    <sheet name="Metronidazole" sheetId="2" r:id="rId2"/>
  </sheets>
  <calcPr calcId="145621"/>
</workbook>
</file>

<file path=xl/calcChain.xml><?xml version="1.0" encoding="utf-8"?>
<calcChain xmlns="http://schemas.openxmlformats.org/spreadsheetml/2006/main">
  <c r="B21" i="1" l="1"/>
  <c r="C75" i="2"/>
  <c r="H70" i="2"/>
  <c r="G70" i="2"/>
  <c r="G69" i="2"/>
  <c r="H69" i="2" s="1"/>
  <c r="G68" i="2"/>
  <c r="H68" i="2" s="1"/>
  <c r="G67" i="2"/>
  <c r="H67" i="2" s="1"/>
  <c r="B67" i="2"/>
  <c r="B68" i="2" s="1"/>
  <c r="H66" i="2"/>
  <c r="G66" i="2"/>
  <c r="G65" i="2"/>
  <c r="H65" i="2" s="1"/>
  <c r="G64" i="2"/>
  <c r="H64" i="2" s="1"/>
  <c r="G63" i="2"/>
  <c r="H63" i="2" s="1"/>
  <c r="H62" i="2"/>
  <c r="G62" i="2"/>
  <c r="G61" i="2"/>
  <c r="H61" i="2" s="1"/>
  <c r="G60" i="2"/>
  <c r="H60" i="2" s="1"/>
  <c r="G59" i="2"/>
  <c r="H59" i="2" s="1"/>
  <c r="E56" i="2"/>
  <c r="B55" i="2"/>
  <c r="B45" i="2"/>
  <c r="D48" i="2" s="1"/>
  <c r="D49" i="2" s="1"/>
  <c r="F42" i="2"/>
  <c r="D42" i="2"/>
  <c r="G41" i="2"/>
  <c r="E41" i="2"/>
  <c r="G40" i="2"/>
  <c r="G39" i="2"/>
  <c r="E39" i="2"/>
  <c r="G38" i="2"/>
  <c r="E38" i="2"/>
  <c r="B34" i="2"/>
  <c r="D44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E40" i="2" l="1"/>
  <c r="G42" i="2"/>
  <c r="H71" i="2"/>
  <c r="G75" i="2" s="1"/>
  <c r="D52" i="2"/>
  <c r="D45" i="2"/>
  <c r="D46" i="2" s="1"/>
  <c r="E42" i="2"/>
  <c r="F44" i="2"/>
  <c r="F45" i="2" s="1"/>
  <c r="F46" i="2" s="1"/>
  <c r="D50" i="2"/>
  <c r="D51" i="2" s="1"/>
  <c r="H73" i="2"/>
  <c r="H72" i="2" l="1"/>
</calcChain>
</file>

<file path=xl/sharedStrings.xml><?xml version="1.0" encoding="utf-8"?>
<sst xmlns="http://schemas.openxmlformats.org/spreadsheetml/2006/main" count="140" uniqueCount="104">
  <si>
    <t>HPLC System Suitability Report</t>
  </si>
  <si>
    <t>Analysis Data</t>
  </si>
  <si>
    <t>Assay</t>
  </si>
  <si>
    <t>Sample(s)</t>
  </si>
  <si>
    <t>Reference Substance:</t>
  </si>
  <si>
    <t>Abgyl Infusion</t>
  </si>
  <si>
    <t>% age Purity:</t>
  </si>
  <si>
    <t>NDQD201504185</t>
  </si>
  <si>
    <t>Weight (mg):</t>
  </si>
  <si>
    <t>Metronidazole BP</t>
  </si>
  <si>
    <t>Standard Conc (mg/mL):</t>
  </si>
  <si>
    <t>Metronidazole BP 0.5g</t>
  </si>
  <si>
    <t>2015-04-16 14:56:04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</si>
  <si>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</si>
  <si>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</si>
  <si>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</si>
  <si>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</si>
  <si>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</si>
  <si>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</si>
  <si>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</si>
  <si>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</si>
  <si>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</si>
  <si>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</si>
  <si>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</si>
  <si>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</si>
  <si>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</si>
  <si>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</si>
  <si>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</si>
  <si>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</si>
  <si>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</si>
  <si>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</si>
  <si>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</si>
  <si>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</si>
  <si>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</si>
  <si>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</si>
  <si>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</si>
  <si>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</si>
  <si>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</si>
  <si>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</si>
  <si>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</si>
  <si>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</si>
  <si>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</si>
  <si>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</si>
  <si>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</si>
  <si>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</si>
  <si>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</si>
  <si>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</si>
  <si>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</si>
  <si>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</si>
  <si>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</si>
  <si>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</si>
  <si>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</si>
  <si>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</si>
  <si>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</si>
  <si>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</si>
  <si>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</si>
  <si>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</si>
  <si>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</si>
  <si>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</si>
  <si>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</si>
  <si>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</si>
  <si>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</si>
  <si>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</si>
  <si>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</si>
  <si>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</si>
  <si>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</si>
  <si>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</si>
  <si>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</si>
  <si>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</si>
  <si>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</si>
  <si>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</si>
  <si>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</si>
  <si>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</si>
  <si>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</si>
  <si>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</si>
  <si>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</si>
  <si>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</si>
  <si>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</si>
  <si>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</si>
  <si>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</si>
  <si>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</si>
  <si>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</si>
  <si>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</si>
  <si>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</si>
  <si>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</si>
  <si>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</si>
  <si>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</si>
  <si>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</si>
  <si>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</si>
  <si>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</si>
  <si>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</si>
  <si>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</si>
  <si>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</si>
  <si>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</si>
  <si>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</si>
  <si>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</si>
  <si>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</si>
  <si>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</si>
  <si>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</si>
  <si>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</si>
  <si>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</si>
  <si>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Metronidazole USP</t>
  </si>
  <si>
    <t xml:space="preserve">Metronidazole </t>
  </si>
  <si>
    <t>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</si>
</sst>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2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20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2" workbookViewId="0">
      <selection activeCell="E20" sqref="E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3" t="s">
        <v>0</v>
      </c>
      <c r="B15" s="163"/>
      <c r="C15" s="163"/>
      <c r="D15" s="163"/>
      <c r="E15" s="1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101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</v>
      </c>
      <c r="C19" s="10"/>
      <c r="D19" s="10"/>
      <c r="E19" s="10"/>
    </row>
    <row r="20" spans="1:6" ht="16.5" customHeight="1" x14ac:dyDescent="0.3">
      <c r="A20" s="7" t="s">
        <v>8</v>
      </c>
      <c r="B20" s="196">
        <v>8.19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0.1638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33416990</v>
      </c>
      <c r="C24" s="18">
        <v>6653.72</v>
      </c>
      <c r="D24" s="19">
        <v>1.18</v>
      </c>
      <c r="E24" s="20">
        <v>4.33</v>
      </c>
    </row>
    <row r="25" spans="1:6" ht="16.5" customHeight="1" x14ac:dyDescent="0.3">
      <c r="A25" s="17">
        <v>2</v>
      </c>
      <c r="B25" s="18">
        <v>33758214</v>
      </c>
      <c r="C25" s="18">
        <v>6671.55</v>
      </c>
      <c r="D25" s="19">
        <v>1.2</v>
      </c>
      <c r="E25" s="19">
        <v>4.33</v>
      </c>
    </row>
    <row r="26" spans="1:6" ht="16.5" customHeight="1" x14ac:dyDescent="0.3">
      <c r="A26" s="17">
        <v>3</v>
      </c>
      <c r="B26" s="18">
        <v>33749845</v>
      </c>
      <c r="C26" s="18">
        <v>6675.75</v>
      </c>
      <c r="D26" s="19">
        <v>1.22</v>
      </c>
      <c r="E26" s="19">
        <v>4.33</v>
      </c>
    </row>
    <row r="27" spans="1:6" ht="16.5" customHeight="1" x14ac:dyDescent="0.3">
      <c r="A27" s="17">
        <v>4</v>
      </c>
      <c r="B27" s="18">
        <v>33673876</v>
      </c>
      <c r="C27" s="18">
        <v>6675.54</v>
      </c>
      <c r="D27" s="19">
        <v>1.22</v>
      </c>
      <c r="E27" s="19">
        <v>4.33</v>
      </c>
    </row>
    <row r="28" spans="1:6" ht="16.5" customHeight="1" x14ac:dyDescent="0.3">
      <c r="A28" s="17">
        <v>5</v>
      </c>
      <c r="B28" s="18">
        <v>33386914</v>
      </c>
      <c r="C28" s="18">
        <v>6703.97</v>
      </c>
      <c r="D28" s="19">
        <v>1.21</v>
      </c>
      <c r="E28" s="19">
        <v>4.33</v>
      </c>
    </row>
    <row r="29" spans="1:6" ht="16.5" customHeight="1" x14ac:dyDescent="0.3">
      <c r="A29" s="17">
        <v>6</v>
      </c>
      <c r="B29" s="21">
        <v>33775022</v>
      </c>
      <c r="C29" s="21">
        <v>6699.2</v>
      </c>
      <c r="D29" s="22">
        <v>1.22</v>
      </c>
      <c r="E29" s="22">
        <v>4.33</v>
      </c>
    </row>
    <row r="30" spans="1:6" ht="16.5" customHeight="1" x14ac:dyDescent="0.3">
      <c r="A30" s="23" t="s">
        <v>18</v>
      </c>
      <c r="B30" s="24">
        <f>AVERAGE(B24:B29)</f>
        <v>33626810.166666664</v>
      </c>
      <c r="C30" s="25">
        <f>AVERAGE(C24:C29)</f>
        <v>6679.954999999999</v>
      </c>
      <c r="D30" s="26">
        <f>AVERAGE(D24:D29)</f>
        <v>1.2083333333333333</v>
      </c>
      <c r="E30" s="26">
        <f>AVERAGE(E24:E29)</f>
        <v>4.3299999999999992</v>
      </c>
    </row>
    <row r="31" spans="1:6" ht="16.5" customHeight="1" x14ac:dyDescent="0.3">
      <c r="A31" s="27" t="s">
        <v>19</v>
      </c>
      <c r="B31" s="28">
        <f>(STDEV(B24:B29)/B30)</f>
        <v>5.2890690153737357E-3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4" t="s">
        <v>26</v>
      </c>
      <c r="C59" s="16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29" zoomScale="60" zoomScaleNormal="55" workbookViewId="0">
      <selection activeCell="F70" sqref="F70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165" t="s">
        <v>31</v>
      </c>
      <c r="B1" s="165"/>
      <c r="C1" s="165"/>
      <c r="D1" s="165"/>
      <c r="E1" s="165"/>
      <c r="F1" s="165"/>
      <c r="G1" s="165"/>
      <c r="H1" s="165"/>
    </row>
    <row r="2" spans="1:8" x14ac:dyDescent="0.2">
      <c r="A2" s="165"/>
      <c r="B2" s="165"/>
      <c r="C2" s="165"/>
      <c r="D2" s="165"/>
      <c r="E2" s="165"/>
      <c r="F2" s="165"/>
      <c r="G2" s="165"/>
      <c r="H2" s="165"/>
    </row>
    <row r="3" spans="1:8" x14ac:dyDescent="0.2">
      <c r="A3" s="165"/>
      <c r="B3" s="165"/>
      <c r="C3" s="165"/>
      <c r="D3" s="165"/>
      <c r="E3" s="165"/>
      <c r="F3" s="165"/>
      <c r="G3" s="165"/>
      <c r="H3" s="165"/>
    </row>
    <row r="4" spans="1:8" x14ac:dyDescent="0.2">
      <c r="A4" s="165"/>
      <c r="B4" s="165"/>
      <c r="C4" s="165"/>
      <c r="D4" s="165"/>
      <c r="E4" s="165"/>
      <c r="F4" s="165"/>
      <c r="G4" s="165"/>
      <c r="H4" s="165"/>
    </row>
    <row r="5" spans="1:8" x14ac:dyDescent="0.2">
      <c r="A5" s="165"/>
      <c r="B5" s="165"/>
      <c r="C5" s="165"/>
      <c r="D5" s="165"/>
      <c r="E5" s="165"/>
      <c r="F5" s="165"/>
      <c r="G5" s="165"/>
      <c r="H5" s="165"/>
    </row>
    <row r="6" spans="1:8" x14ac:dyDescent="0.2">
      <c r="A6" s="165"/>
      <c r="B6" s="165"/>
      <c r="C6" s="165"/>
      <c r="D6" s="165"/>
      <c r="E6" s="165"/>
      <c r="F6" s="165"/>
      <c r="G6" s="165"/>
      <c r="H6" s="165"/>
    </row>
    <row r="7" spans="1:8" x14ac:dyDescent="0.2">
      <c r="A7" s="165"/>
      <c r="B7" s="165"/>
      <c r="C7" s="165"/>
      <c r="D7" s="165"/>
      <c r="E7" s="165"/>
      <c r="F7" s="165"/>
      <c r="G7" s="165"/>
      <c r="H7" s="165"/>
    </row>
    <row r="8" spans="1:8" x14ac:dyDescent="0.2">
      <c r="A8" s="166" t="s">
        <v>32</v>
      </c>
      <c r="B8" s="166"/>
      <c r="C8" s="166"/>
      <c r="D8" s="166"/>
      <c r="E8" s="166"/>
      <c r="F8" s="166"/>
      <c r="G8" s="166"/>
      <c r="H8" s="166"/>
    </row>
    <row r="9" spans="1:8" x14ac:dyDescent="0.2">
      <c r="A9" s="166"/>
      <c r="B9" s="166"/>
      <c r="C9" s="166"/>
      <c r="D9" s="166"/>
      <c r="E9" s="166"/>
      <c r="F9" s="166"/>
      <c r="G9" s="166"/>
      <c r="H9" s="166"/>
    </row>
    <row r="10" spans="1:8" x14ac:dyDescent="0.2">
      <c r="A10" s="166"/>
      <c r="B10" s="166"/>
      <c r="C10" s="166"/>
      <c r="D10" s="166"/>
      <c r="E10" s="166"/>
      <c r="F10" s="166"/>
      <c r="G10" s="166"/>
      <c r="H10" s="166"/>
    </row>
    <row r="11" spans="1:8" x14ac:dyDescent="0.2">
      <c r="A11" s="166"/>
      <c r="B11" s="166"/>
      <c r="C11" s="166"/>
      <c r="D11" s="166"/>
      <c r="E11" s="166"/>
      <c r="F11" s="166"/>
      <c r="G11" s="166"/>
      <c r="H11" s="166"/>
    </row>
    <row r="12" spans="1:8" x14ac:dyDescent="0.2">
      <c r="A12" s="166"/>
      <c r="B12" s="166"/>
      <c r="C12" s="166"/>
      <c r="D12" s="166"/>
      <c r="E12" s="166"/>
      <c r="F12" s="166"/>
      <c r="G12" s="166"/>
      <c r="H12" s="166"/>
    </row>
    <row r="13" spans="1:8" x14ac:dyDescent="0.2">
      <c r="A13" s="166"/>
      <c r="B13" s="166"/>
      <c r="C13" s="166"/>
      <c r="D13" s="166"/>
      <c r="E13" s="166"/>
      <c r="F13" s="166"/>
      <c r="G13" s="166"/>
      <c r="H13" s="166"/>
    </row>
    <row r="14" spans="1:8" x14ac:dyDescent="0.2">
      <c r="A14" s="166"/>
      <c r="B14" s="166"/>
      <c r="C14" s="166"/>
      <c r="D14" s="166"/>
      <c r="E14" s="166"/>
      <c r="F14" s="166"/>
      <c r="G14" s="166"/>
      <c r="H14" s="166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71" t="s">
        <v>33</v>
      </c>
      <c r="B16" s="172"/>
      <c r="C16" s="172"/>
      <c r="D16" s="172"/>
      <c r="E16" s="172"/>
      <c r="F16" s="172"/>
      <c r="G16" s="172"/>
      <c r="H16" s="173"/>
    </row>
    <row r="17" spans="1:8" ht="18.75" customHeight="1" x14ac:dyDescent="0.3">
      <c r="A17" s="53" t="s">
        <v>34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35</v>
      </c>
      <c r="B18" s="174" t="s">
        <v>5</v>
      </c>
      <c r="C18" s="174"/>
      <c r="D18" s="174"/>
      <c r="E18" s="174"/>
      <c r="F18" s="52"/>
      <c r="G18" s="52"/>
      <c r="H18" s="52"/>
    </row>
    <row r="19" spans="1:8" ht="26.25" customHeight="1" x14ac:dyDescent="0.4">
      <c r="A19" s="54" t="s">
        <v>36</v>
      </c>
      <c r="B19" s="56" t="s">
        <v>7</v>
      </c>
      <c r="C19" s="162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37</v>
      </c>
      <c r="B20" s="56" t="s">
        <v>9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38</v>
      </c>
      <c r="B21" s="175" t="s">
        <v>11</v>
      </c>
      <c r="C21" s="175"/>
      <c r="D21" s="175"/>
      <c r="E21" s="175"/>
      <c r="F21" s="175"/>
      <c r="G21" s="175"/>
      <c r="H21" s="175"/>
    </row>
    <row r="22" spans="1:8" ht="26.25" customHeight="1" x14ac:dyDescent="0.4">
      <c r="A22" s="54" t="s">
        <v>39</v>
      </c>
      <c r="B22" s="57" t="s">
        <v>12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40</v>
      </c>
      <c r="B23" s="58"/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9"/>
      <c r="C24" s="52"/>
      <c r="D24" s="52"/>
      <c r="E24" s="52"/>
      <c r="F24" s="52"/>
      <c r="G24" s="52"/>
      <c r="H24" s="52"/>
    </row>
    <row r="25" spans="1:8" ht="18.75" customHeight="1" x14ac:dyDescent="0.3">
      <c r="A25" s="60" t="s">
        <v>1</v>
      </c>
      <c r="B25" s="59"/>
      <c r="C25" s="52"/>
      <c r="D25" s="52"/>
      <c r="E25" s="52"/>
      <c r="F25" s="52"/>
      <c r="G25" s="52"/>
      <c r="H25" s="52"/>
    </row>
    <row r="26" spans="1:8" ht="26.25" customHeight="1" x14ac:dyDescent="0.4">
      <c r="A26" s="61" t="s">
        <v>4</v>
      </c>
      <c r="B26" s="197" t="s">
        <v>102</v>
      </c>
      <c r="C26" s="174"/>
      <c r="D26" s="52"/>
      <c r="E26" s="52"/>
      <c r="F26" s="52"/>
      <c r="G26" s="52"/>
      <c r="H26" s="52"/>
    </row>
    <row r="27" spans="1:8" ht="26.25" customHeight="1" x14ac:dyDescent="0.4">
      <c r="A27" s="62" t="s">
        <v>41</v>
      </c>
      <c r="B27" s="198" t="s">
        <v>103</v>
      </c>
      <c r="C27" s="175"/>
      <c r="D27" s="52"/>
      <c r="E27" s="52"/>
      <c r="F27" s="52"/>
      <c r="G27" s="52"/>
      <c r="H27" s="52"/>
    </row>
    <row r="28" spans="1:8" ht="27" customHeight="1" x14ac:dyDescent="0.4">
      <c r="A28" s="62" t="s">
        <v>6</v>
      </c>
      <c r="B28" s="63">
        <v>100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2" t="s">
        <v>42</v>
      </c>
      <c r="B29" s="64">
        <v>0</v>
      </c>
      <c r="C29" s="176" t="s">
        <v>43</v>
      </c>
      <c r="D29" s="177"/>
      <c r="E29" s="177"/>
      <c r="F29" s="177"/>
      <c r="G29" s="178"/>
      <c r="H29" s="65"/>
    </row>
    <row r="30" spans="1:8" ht="19.5" customHeight="1" x14ac:dyDescent="0.3">
      <c r="A30" s="62" t="s">
        <v>44</v>
      </c>
      <c r="B30" s="66">
        <v>100</v>
      </c>
      <c r="C30" s="67"/>
      <c r="D30" s="67"/>
      <c r="E30" s="67"/>
      <c r="F30" s="67"/>
      <c r="G30" s="67"/>
      <c r="H30" s="65"/>
    </row>
    <row r="31" spans="1:8" ht="27" customHeight="1" x14ac:dyDescent="0.4">
      <c r="A31" s="62" t="s">
        <v>45</v>
      </c>
      <c r="B31" s="68">
        <v>1</v>
      </c>
      <c r="C31" s="176" t="s">
        <v>46</v>
      </c>
      <c r="D31" s="177"/>
      <c r="E31" s="177"/>
      <c r="F31" s="177"/>
      <c r="G31" s="178"/>
      <c r="H31" s="69"/>
    </row>
    <row r="32" spans="1:8" ht="27" customHeight="1" x14ac:dyDescent="0.4">
      <c r="A32" s="62" t="s">
        <v>47</v>
      </c>
      <c r="B32" s="68">
        <v>1</v>
      </c>
      <c r="C32" s="176" t="s">
        <v>48</v>
      </c>
      <c r="D32" s="177"/>
      <c r="E32" s="177"/>
      <c r="F32" s="177"/>
      <c r="G32" s="178"/>
      <c r="H32" s="69"/>
    </row>
    <row r="33" spans="1:8" ht="18.75" customHeight="1" x14ac:dyDescent="0.3">
      <c r="A33" s="62"/>
      <c r="B33" s="70"/>
      <c r="C33" s="71"/>
      <c r="D33" s="71"/>
      <c r="E33" s="71"/>
      <c r="F33" s="71"/>
      <c r="G33" s="71"/>
      <c r="H33" s="71"/>
    </row>
    <row r="34" spans="1:8" ht="18.75" customHeight="1" x14ac:dyDescent="0.3">
      <c r="A34" s="62" t="s">
        <v>49</v>
      </c>
      <c r="B34" s="72">
        <f>B31/B32</f>
        <v>1</v>
      </c>
      <c r="C34" s="52" t="s">
        <v>50</v>
      </c>
      <c r="D34" s="52"/>
      <c r="E34" s="52"/>
      <c r="F34" s="52"/>
      <c r="G34" s="52"/>
      <c r="H34" s="65"/>
    </row>
    <row r="35" spans="1:8" ht="19.5" customHeight="1" x14ac:dyDescent="0.3">
      <c r="A35" s="62"/>
      <c r="B35" s="73"/>
      <c r="C35" s="65"/>
      <c r="D35" s="65"/>
      <c r="E35" s="65"/>
      <c r="F35" s="65"/>
      <c r="G35" s="52"/>
      <c r="H35" s="65"/>
    </row>
    <row r="36" spans="1:8" ht="27" customHeight="1" x14ac:dyDescent="0.4">
      <c r="A36" s="74" t="s">
        <v>51</v>
      </c>
      <c r="B36" s="75">
        <v>50</v>
      </c>
      <c r="C36" s="52"/>
      <c r="D36" s="179" t="s">
        <v>52</v>
      </c>
      <c r="E36" s="180"/>
      <c r="F36" s="181" t="s">
        <v>53</v>
      </c>
      <c r="G36" s="180"/>
      <c r="H36" s="65"/>
    </row>
    <row r="37" spans="1:8" ht="26.25" customHeight="1" x14ac:dyDescent="0.4">
      <c r="A37" s="76" t="s">
        <v>54</v>
      </c>
      <c r="B37" s="77">
        <v>1</v>
      </c>
      <c r="C37" s="78" t="s">
        <v>55</v>
      </c>
      <c r="D37" s="79" t="s">
        <v>56</v>
      </c>
      <c r="E37" s="80" t="s">
        <v>57</v>
      </c>
      <c r="F37" s="81" t="s">
        <v>56</v>
      </c>
      <c r="G37" s="80" t="s">
        <v>57</v>
      </c>
      <c r="H37" s="65"/>
    </row>
    <row r="38" spans="1:8" ht="26.25" customHeight="1" x14ac:dyDescent="0.4">
      <c r="A38" s="76" t="s">
        <v>58</v>
      </c>
      <c r="B38" s="77">
        <v>1</v>
      </c>
      <c r="C38" s="82">
        <v>1</v>
      </c>
      <c r="D38" s="83">
        <v>33732258</v>
      </c>
      <c r="E38" s="84">
        <f>IF(ISBLANK(D38),"-",$D$48/$D$45*D38)</f>
        <v>41187128.205128208</v>
      </c>
      <c r="F38" s="85">
        <v>35722472</v>
      </c>
      <c r="G38" s="84">
        <f>IF(ISBLANK(F38),"-",$D$48/$F$45*F38)</f>
        <v>41107562.715765245</v>
      </c>
      <c r="H38" s="65"/>
    </row>
    <row r="39" spans="1:8" ht="26.25" customHeight="1" x14ac:dyDescent="0.4">
      <c r="A39" s="76" t="s">
        <v>59</v>
      </c>
      <c r="B39" s="77">
        <v>1</v>
      </c>
      <c r="C39" s="86">
        <v>2</v>
      </c>
      <c r="D39" s="87">
        <v>33783221</v>
      </c>
      <c r="E39" s="88">
        <f>IF(ISBLANK(D39),"-",$D$48/$D$45*D39)</f>
        <v>41249354.090354092</v>
      </c>
      <c r="F39" s="89">
        <v>35804134</v>
      </c>
      <c r="G39" s="88">
        <f>IF(ISBLANK(F39),"-",$D$48/$F$45*F39)</f>
        <v>41201535.097813576</v>
      </c>
      <c r="H39" s="65"/>
    </row>
    <row r="40" spans="1:8" ht="26.25" customHeight="1" x14ac:dyDescent="0.4">
      <c r="A40" s="76" t="s">
        <v>60</v>
      </c>
      <c r="B40" s="77">
        <v>1</v>
      </c>
      <c r="C40" s="86">
        <v>3</v>
      </c>
      <c r="D40" s="87">
        <v>33706132</v>
      </c>
      <c r="E40" s="88">
        <f>IF(ISBLANK(D40),"-",$D$48/$D$45*D40)</f>
        <v>41155228.32722833</v>
      </c>
      <c r="F40" s="89">
        <v>35774668</v>
      </c>
      <c r="G40" s="88">
        <f>IF(ISBLANK(F40),"-",$D$48/$F$45*F40)</f>
        <v>41167627.157652475</v>
      </c>
      <c r="H40" s="52"/>
    </row>
    <row r="41" spans="1:8" ht="26.25" customHeight="1" x14ac:dyDescent="0.4">
      <c r="A41" s="76" t="s">
        <v>61</v>
      </c>
      <c r="B41" s="77">
        <v>1</v>
      </c>
      <c r="C41" s="90">
        <v>4</v>
      </c>
      <c r="D41" s="91"/>
      <c r="E41" s="92" t="str">
        <f>IF(ISBLANK(D41),"-",$D$48/$D$45*D41)</f>
        <v>-</v>
      </c>
      <c r="F41" s="93"/>
      <c r="G41" s="92" t="str">
        <f>IF(ISBLANK(F41),"-",$D$48/$F$45*F41)</f>
        <v>-</v>
      </c>
      <c r="H41" s="52"/>
    </row>
    <row r="42" spans="1:8" ht="27" customHeight="1" x14ac:dyDescent="0.4">
      <c r="A42" s="76" t="s">
        <v>62</v>
      </c>
      <c r="B42" s="77">
        <v>1</v>
      </c>
      <c r="C42" s="94" t="s">
        <v>63</v>
      </c>
      <c r="D42" s="95">
        <f>AVERAGE(D38:D41)</f>
        <v>33740537</v>
      </c>
      <c r="E42" s="96">
        <f>AVERAGE(E38:E41)</f>
        <v>41197236.874236882</v>
      </c>
      <c r="F42" s="97">
        <f>AVERAGE(F38:F41)</f>
        <v>35767091.333333336</v>
      </c>
      <c r="G42" s="96">
        <f>AVERAGE(G38:G41)</f>
        <v>41158908.323743761</v>
      </c>
      <c r="H42" s="52"/>
    </row>
    <row r="43" spans="1:8" ht="26.25" customHeight="1" x14ac:dyDescent="0.4">
      <c r="A43" s="76" t="s">
        <v>64</v>
      </c>
      <c r="B43" s="89">
        <v>1</v>
      </c>
      <c r="C43" s="98" t="s">
        <v>65</v>
      </c>
      <c r="D43" s="99">
        <v>8.19</v>
      </c>
      <c r="E43" s="100"/>
      <c r="F43" s="99">
        <v>8.69</v>
      </c>
      <c r="G43" s="52"/>
      <c r="H43" s="52"/>
    </row>
    <row r="44" spans="1:8" ht="26.25" customHeight="1" x14ac:dyDescent="0.4">
      <c r="A44" s="76" t="s">
        <v>66</v>
      </c>
      <c r="B44" s="89">
        <v>1</v>
      </c>
      <c r="C44" s="101" t="s">
        <v>67</v>
      </c>
      <c r="D44" s="102">
        <f>D43*$B$34</f>
        <v>8.19</v>
      </c>
      <c r="E44" s="103"/>
      <c r="F44" s="102">
        <f>F43*$B$34</f>
        <v>8.69</v>
      </c>
      <c r="G44" s="52"/>
      <c r="H44" s="52"/>
    </row>
    <row r="45" spans="1:8" ht="19.5" customHeight="1" x14ac:dyDescent="0.3">
      <c r="A45" s="76" t="s">
        <v>68</v>
      </c>
      <c r="B45" s="103">
        <f>(B44/B43)*(B42/B41)*(B40/B39)*(B38/B37)*B36</f>
        <v>50</v>
      </c>
      <c r="C45" s="101" t="s">
        <v>69</v>
      </c>
      <c r="D45" s="104">
        <f>D44*$B$30/100</f>
        <v>8.19</v>
      </c>
      <c r="E45" s="105"/>
      <c r="F45" s="104">
        <f>F44*$B$30/100</f>
        <v>8.69</v>
      </c>
      <c r="G45" s="52"/>
      <c r="H45" s="52"/>
    </row>
    <row r="46" spans="1:8" ht="19.5" customHeight="1" x14ac:dyDescent="0.3">
      <c r="A46" s="167" t="s">
        <v>70</v>
      </c>
      <c r="B46" s="168"/>
      <c r="C46" s="101" t="s">
        <v>71</v>
      </c>
      <c r="D46" s="102">
        <f>D45/$B$45</f>
        <v>0.1638</v>
      </c>
      <c r="E46" s="105"/>
      <c r="F46" s="106">
        <f>F45/$B$45</f>
        <v>0.17379999999999998</v>
      </c>
      <c r="G46" s="52"/>
      <c r="H46" s="52"/>
    </row>
    <row r="47" spans="1:8" ht="27" customHeight="1" x14ac:dyDescent="0.4">
      <c r="A47" s="169"/>
      <c r="B47" s="170"/>
      <c r="C47" s="101" t="s">
        <v>72</v>
      </c>
      <c r="D47" s="107">
        <v>0.2</v>
      </c>
      <c r="E47" s="52"/>
      <c r="F47" s="108"/>
      <c r="G47" s="52"/>
      <c r="H47" s="52"/>
    </row>
    <row r="48" spans="1:8" ht="18.75" customHeight="1" x14ac:dyDescent="0.3">
      <c r="A48" s="52"/>
      <c r="B48" s="52"/>
      <c r="C48" s="101" t="s">
        <v>73</v>
      </c>
      <c r="D48" s="104">
        <f>D47*$B$45</f>
        <v>10</v>
      </c>
      <c r="E48" s="52"/>
      <c r="F48" s="108"/>
      <c r="G48" s="52"/>
      <c r="H48" s="52"/>
    </row>
    <row r="49" spans="1:8" ht="19.5" customHeight="1" x14ac:dyDescent="0.3">
      <c r="A49" s="52"/>
      <c r="B49" s="52"/>
      <c r="C49" s="109" t="s">
        <v>74</v>
      </c>
      <c r="D49" s="110">
        <f>D48/B34</f>
        <v>10</v>
      </c>
      <c r="E49" s="52"/>
      <c r="F49" s="111"/>
      <c r="G49" s="52"/>
      <c r="H49" s="52"/>
    </row>
    <row r="50" spans="1:8" ht="18.75" customHeight="1" x14ac:dyDescent="0.3">
      <c r="A50" s="52"/>
      <c r="B50" s="52"/>
      <c r="C50" s="112" t="s">
        <v>75</v>
      </c>
      <c r="D50" s="113">
        <f>AVERAGE(E38:E41,G38:G41)</f>
        <v>41178072.598990321</v>
      </c>
      <c r="E50" s="52"/>
      <c r="F50" s="111"/>
      <c r="G50" s="52"/>
      <c r="H50" s="52"/>
    </row>
    <row r="51" spans="1:8" ht="18.75" customHeight="1" x14ac:dyDescent="0.3">
      <c r="A51" s="52"/>
      <c r="B51" s="52"/>
      <c r="C51" s="101" t="s">
        <v>76</v>
      </c>
      <c r="D51" s="114">
        <f>STDEV(E38:E41,G38:G41)/D50</f>
        <v>1.1553097435814687E-3</v>
      </c>
      <c r="E51" s="52"/>
      <c r="F51" s="111"/>
      <c r="G51" s="52"/>
      <c r="H51" s="52"/>
    </row>
    <row r="52" spans="1:8" ht="19.5" customHeight="1" x14ac:dyDescent="0.3">
      <c r="A52" s="52"/>
      <c r="B52" s="52"/>
      <c r="C52" s="109" t="s">
        <v>20</v>
      </c>
      <c r="D52" s="115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6" t="s">
        <v>77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78</v>
      </c>
      <c r="B55" s="117" t="str">
        <f>B21</f>
        <v>Metronidazole BP 0.5g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2" t="s">
        <v>79</v>
      </c>
      <c r="B56" s="118">
        <v>1</v>
      </c>
      <c r="C56" s="119" t="s">
        <v>80</v>
      </c>
      <c r="D56" s="120">
        <v>5</v>
      </c>
      <c r="E56" s="52" t="str">
        <f>B20</f>
        <v>Metronidazole BP</v>
      </c>
      <c r="F56" s="52"/>
      <c r="G56" s="52"/>
      <c r="H56" s="119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9"/>
    </row>
    <row r="58" spans="1:8" ht="27" customHeight="1" x14ac:dyDescent="0.4">
      <c r="A58" s="74" t="s">
        <v>81</v>
      </c>
      <c r="B58" s="75">
        <v>100</v>
      </c>
      <c r="C58" s="52"/>
      <c r="D58" s="121" t="s">
        <v>82</v>
      </c>
      <c r="E58" s="122" t="s">
        <v>55</v>
      </c>
      <c r="F58" s="122" t="s">
        <v>56</v>
      </c>
      <c r="G58" s="122" t="s">
        <v>83</v>
      </c>
      <c r="H58" s="78" t="s">
        <v>84</v>
      </c>
    </row>
    <row r="59" spans="1:8" ht="26.25" customHeight="1" x14ac:dyDescent="0.4">
      <c r="A59" s="76" t="s">
        <v>85</v>
      </c>
      <c r="B59" s="77">
        <v>1</v>
      </c>
      <c r="C59" s="186" t="s">
        <v>86</v>
      </c>
      <c r="D59" s="189">
        <v>4</v>
      </c>
      <c r="E59" s="123">
        <v>1</v>
      </c>
      <c r="F59" s="124">
        <v>40620349</v>
      </c>
      <c r="G59" s="125">
        <f t="shared" ref="G59:G70" si="0">IF(ISBLANK(F59),"-",(F59/$D$50*$D$47*$B$67)*($B$56/$D$59))</f>
        <v>4.9322790548720352</v>
      </c>
      <c r="H59" s="126">
        <f t="shared" ref="H59:H70" si="1">IF(ISBLANK(F59),"-",G59/$D$56)</f>
        <v>0.98645581097440704</v>
      </c>
    </row>
    <row r="60" spans="1:8" ht="26.25" customHeight="1" x14ac:dyDescent="0.4">
      <c r="A60" s="76" t="s">
        <v>87</v>
      </c>
      <c r="B60" s="77">
        <v>1</v>
      </c>
      <c r="C60" s="187"/>
      <c r="D60" s="190"/>
      <c r="E60" s="127">
        <v>2</v>
      </c>
      <c r="F60" s="87">
        <v>40824594</v>
      </c>
      <c r="G60" s="128">
        <f t="shared" si="0"/>
        <v>4.9570792685669582</v>
      </c>
      <c r="H60" s="129">
        <f t="shared" si="1"/>
        <v>0.99141585371339169</v>
      </c>
    </row>
    <row r="61" spans="1:8" ht="26.25" customHeight="1" x14ac:dyDescent="0.4">
      <c r="A61" s="76" t="s">
        <v>88</v>
      </c>
      <c r="B61" s="77">
        <v>1</v>
      </c>
      <c r="C61" s="187"/>
      <c r="D61" s="190"/>
      <c r="E61" s="127">
        <v>3</v>
      </c>
      <c r="F61" s="87">
        <v>40855161</v>
      </c>
      <c r="G61" s="128">
        <f t="shared" si="0"/>
        <v>4.9607908313078459</v>
      </c>
      <c r="H61" s="129">
        <f t="shared" si="1"/>
        <v>0.99215816626156916</v>
      </c>
    </row>
    <row r="62" spans="1:8" ht="27" customHeight="1" x14ac:dyDescent="0.4">
      <c r="A62" s="76" t="s">
        <v>89</v>
      </c>
      <c r="B62" s="77">
        <v>1</v>
      </c>
      <c r="C62" s="188"/>
      <c r="D62" s="191"/>
      <c r="E62" s="130">
        <v>4</v>
      </c>
      <c r="F62" s="131"/>
      <c r="G62" s="128" t="str">
        <f t="shared" si="0"/>
        <v>-</v>
      </c>
      <c r="H62" s="129" t="str">
        <f t="shared" si="1"/>
        <v>-</v>
      </c>
    </row>
    <row r="63" spans="1:8" ht="26.25" customHeight="1" x14ac:dyDescent="0.4">
      <c r="A63" s="76" t="s">
        <v>90</v>
      </c>
      <c r="B63" s="77">
        <v>1</v>
      </c>
      <c r="C63" s="186" t="s">
        <v>91</v>
      </c>
      <c r="D63" s="192">
        <v>4</v>
      </c>
      <c r="E63" s="123">
        <v>1</v>
      </c>
      <c r="F63" s="124">
        <v>40637195</v>
      </c>
      <c r="G63" s="125">
        <f t="shared" si="0"/>
        <v>4.9343245610039093</v>
      </c>
      <c r="H63" s="126">
        <f t="shared" si="1"/>
        <v>0.98686491220078187</v>
      </c>
    </row>
    <row r="64" spans="1:8" ht="26.25" customHeight="1" x14ac:dyDescent="0.4">
      <c r="A64" s="76" t="s">
        <v>92</v>
      </c>
      <c r="B64" s="77">
        <v>1</v>
      </c>
      <c r="C64" s="187"/>
      <c r="D64" s="193"/>
      <c r="E64" s="127">
        <v>2</v>
      </c>
      <c r="F64" s="87">
        <v>40406600</v>
      </c>
      <c r="G64" s="128">
        <f t="shared" si="0"/>
        <v>4.9063248289322274</v>
      </c>
      <c r="H64" s="129">
        <f t="shared" si="1"/>
        <v>0.98126496578644551</v>
      </c>
    </row>
    <row r="65" spans="1:8" ht="26.25" customHeight="1" x14ac:dyDescent="0.4">
      <c r="A65" s="76" t="s">
        <v>93</v>
      </c>
      <c r="B65" s="77">
        <v>1</v>
      </c>
      <c r="C65" s="187"/>
      <c r="D65" s="193"/>
      <c r="E65" s="127">
        <v>3</v>
      </c>
      <c r="F65" s="87">
        <v>40608360</v>
      </c>
      <c r="G65" s="128">
        <f t="shared" si="0"/>
        <v>4.9308233043665712</v>
      </c>
      <c r="H65" s="129">
        <f t="shared" si="1"/>
        <v>0.98616466087331422</v>
      </c>
    </row>
    <row r="66" spans="1:8" ht="27" customHeight="1" x14ac:dyDescent="0.4">
      <c r="A66" s="76" t="s">
        <v>94</v>
      </c>
      <c r="B66" s="77">
        <v>1</v>
      </c>
      <c r="C66" s="188"/>
      <c r="D66" s="194"/>
      <c r="E66" s="130">
        <v>4</v>
      </c>
      <c r="F66" s="131"/>
      <c r="G66" s="132" t="str">
        <f t="shared" si="0"/>
        <v>-</v>
      </c>
      <c r="H66" s="133" t="str">
        <f t="shared" si="1"/>
        <v>-</v>
      </c>
    </row>
    <row r="67" spans="1:8" ht="26.25" customHeight="1" x14ac:dyDescent="0.4">
      <c r="A67" s="76" t="s">
        <v>95</v>
      </c>
      <c r="B67" s="86">
        <f>(B66/B65)*(B64/B63)*(B62/B61)*(B60/B59)*B58</f>
        <v>100</v>
      </c>
      <c r="C67" s="186" t="s">
        <v>96</v>
      </c>
      <c r="D67" s="189">
        <v>4</v>
      </c>
      <c r="E67" s="123">
        <v>1</v>
      </c>
      <c r="F67" s="124">
        <v>40821231</v>
      </c>
      <c r="G67" s="128">
        <f t="shared" si="0"/>
        <v>4.9566709201684356</v>
      </c>
      <c r="H67" s="129">
        <f t="shared" si="1"/>
        <v>0.99133418403368712</v>
      </c>
    </row>
    <row r="68" spans="1:8" ht="27" customHeight="1" x14ac:dyDescent="0.4">
      <c r="A68" s="134" t="s">
        <v>97</v>
      </c>
      <c r="B68" s="135">
        <f>(D47*B67)/D56*B56</f>
        <v>4</v>
      </c>
      <c r="C68" s="187"/>
      <c r="D68" s="190"/>
      <c r="E68" s="127">
        <v>2</v>
      </c>
      <c r="F68" s="87">
        <v>40613507</v>
      </c>
      <c r="G68" s="128">
        <f t="shared" si="0"/>
        <v>4.9314482729087032</v>
      </c>
      <c r="H68" s="129">
        <f t="shared" si="1"/>
        <v>0.98628965458174067</v>
      </c>
    </row>
    <row r="69" spans="1:8" ht="26.25" customHeight="1" x14ac:dyDescent="0.4">
      <c r="A69" s="167" t="s">
        <v>70</v>
      </c>
      <c r="B69" s="182"/>
      <c r="C69" s="187"/>
      <c r="D69" s="190"/>
      <c r="E69" s="127">
        <v>3</v>
      </c>
      <c r="F69" s="87">
        <v>40319255</v>
      </c>
      <c r="G69" s="128">
        <f t="shared" si="0"/>
        <v>4.8957190629884684</v>
      </c>
      <c r="H69" s="129">
        <f t="shared" si="1"/>
        <v>0.97914381259769367</v>
      </c>
    </row>
    <row r="70" spans="1:8" ht="27" customHeight="1" x14ac:dyDescent="0.4">
      <c r="A70" s="169"/>
      <c r="B70" s="183"/>
      <c r="C70" s="195"/>
      <c r="D70" s="191"/>
      <c r="E70" s="130">
        <v>4</v>
      </c>
      <c r="F70" s="131"/>
      <c r="G70" s="132" t="str">
        <f t="shared" si="0"/>
        <v>-</v>
      </c>
      <c r="H70" s="133" t="str">
        <f t="shared" si="1"/>
        <v>-</v>
      </c>
    </row>
    <row r="71" spans="1:8" ht="26.25" customHeight="1" x14ac:dyDescent="0.4">
      <c r="A71" s="136"/>
      <c r="B71" s="136"/>
      <c r="C71" s="136"/>
      <c r="D71" s="136"/>
      <c r="E71" s="136"/>
      <c r="F71" s="137"/>
      <c r="G71" s="138" t="s">
        <v>63</v>
      </c>
      <c r="H71" s="139">
        <f>AVERAGE(H59:H70)</f>
        <v>0.98678800233589237</v>
      </c>
    </row>
    <row r="72" spans="1:8" ht="26.25" customHeight="1" x14ac:dyDescent="0.4">
      <c r="A72" s="52"/>
      <c r="B72" s="52"/>
      <c r="C72" s="136"/>
      <c r="D72" s="136"/>
      <c r="E72" s="136"/>
      <c r="F72" s="137"/>
      <c r="G72" s="140" t="s">
        <v>76</v>
      </c>
      <c r="H72" s="141">
        <f>STDEV(H59:H70)/H71</f>
        <v>4.5407028847530362E-3</v>
      </c>
    </row>
    <row r="73" spans="1:8" ht="27" customHeight="1" x14ac:dyDescent="0.4">
      <c r="A73" s="136"/>
      <c r="B73" s="136"/>
      <c r="C73" s="137"/>
      <c r="D73" s="137"/>
      <c r="E73" s="142"/>
      <c r="F73" s="137"/>
      <c r="G73" s="143" t="s">
        <v>20</v>
      </c>
      <c r="H73" s="144">
        <f>COUNT(H59:H70)</f>
        <v>9</v>
      </c>
    </row>
    <row r="74" spans="1:8" ht="18.75" customHeight="1" x14ac:dyDescent="0.3">
      <c r="A74" s="136"/>
      <c r="B74" s="136"/>
      <c r="C74" s="137"/>
      <c r="D74" s="137"/>
      <c r="E74" s="137"/>
      <c r="F74" s="142"/>
      <c r="G74" s="137"/>
      <c r="H74" s="137"/>
    </row>
    <row r="75" spans="1:8" ht="26.25" customHeight="1" x14ac:dyDescent="0.4">
      <c r="A75" s="145" t="s">
        <v>98</v>
      </c>
      <c r="B75" s="146" t="s">
        <v>99</v>
      </c>
      <c r="C75" s="184" t="str">
        <f>B20</f>
        <v>Metronidazole BP</v>
      </c>
      <c r="D75" s="184"/>
      <c r="E75" s="147" t="s">
        <v>100</v>
      </c>
      <c r="F75" s="147"/>
      <c r="G75" s="148">
        <f>H71</f>
        <v>0.98678800233589237</v>
      </c>
      <c r="H75" s="137"/>
    </row>
    <row r="76" spans="1:8" ht="19.5" customHeight="1" x14ac:dyDescent="0.3">
      <c r="A76" s="149"/>
      <c r="B76" s="150"/>
      <c r="C76" s="150"/>
      <c r="D76" s="150"/>
      <c r="E76" s="150"/>
      <c r="F76" s="150"/>
      <c r="G76" s="150"/>
      <c r="H76" s="150"/>
    </row>
    <row r="77" spans="1:8" ht="18.75" customHeight="1" x14ac:dyDescent="0.3">
      <c r="A77" s="52"/>
      <c r="B77" s="185" t="s">
        <v>26</v>
      </c>
      <c r="C77" s="185"/>
      <c r="D77" s="119"/>
      <c r="E77" s="151" t="s">
        <v>27</v>
      </c>
      <c r="F77" s="152"/>
      <c r="G77" s="185" t="s">
        <v>28</v>
      </c>
      <c r="H77" s="185"/>
    </row>
    <row r="78" spans="1:8" ht="60" customHeight="1" x14ac:dyDescent="0.3">
      <c r="A78" s="153" t="s">
        <v>29</v>
      </c>
      <c r="B78" s="154"/>
      <c r="C78" s="154"/>
      <c r="D78" s="155"/>
      <c r="E78" s="156"/>
      <c r="F78" s="52"/>
      <c r="G78" s="157"/>
      <c r="H78" s="157"/>
    </row>
    <row r="79" spans="1:8" ht="60" customHeight="1" x14ac:dyDescent="0.3">
      <c r="A79" s="153" t="s">
        <v>30</v>
      </c>
      <c r="B79" s="158"/>
      <c r="C79" s="158"/>
      <c r="D79" s="159"/>
      <c r="E79" s="160"/>
      <c r="F79" s="152"/>
      <c r="G79" s="161"/>
      <c r="H79" s="161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Metronidazole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dcterms:created xsi:type="dcterms:W3CDTF">2005-07-05T10:19:27Z</dcterms:created>
  <dcterms:modified xsi:type="dcterms:W3CDTF">2015-07-04T02:40:21Z</dcterms:modified>
</cp:coreProperties>
</file>