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definedNames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E32"/>
  <c r="B33"/>
  <c r="D27"/>
  <c r="B27"/>
  <c r="F68"/>
  <c r="F64"/>
  <c r="F62"/>
  <c r="F60"/>
  <c r="E60"/>
  <c r="D60"/>
  <c r="E59"/>
  <c r="F59" s="1"/>
  <c r="F61" s="1"/>
  <c r="F65" s="1"/>
  <c r="D59"/>
  <c r="B39"/>
  <c r="A39" s="1"/>
  <c r="B40" s="1"/>
  <c r="A40" s="1"/>
  <c r="B41" s="1"/>
  <c r="A41" s="1"/>
  <c r="B42" s="1"/>
  <c r="A42" s="1"/>
</calcChain>
</file>

<file path=xl/sharedStrings.xml><?xml version="1.0" encoding="utf-8"?>
<sst xmlns="http://schemas.openxmlformats.org/spreadsheetml/2006/main" count="85" uniqueCount="76">
  <si>
    <t>MICOBIOLOGY NO.</t>
  </si>
  <si>
    <t>BIOL/002/2015</t>
  </si>
  <si>
    <t>DATE RECEIVED</t>
  </si>
  <si>
    <t>2015-05-08 09:16:27</t>
  </si>
  <si>
    <t>Analysis Report</t>
  </si>
  <si>
    <t>Sample Name:</t>
  </si>
  <si>
    <t>VAXCEL Injection</t>
  </si>
  <si>
    <t>Lab Ref No:</t>
  </si>
  <si>
    <t>NDQD201505228</t>
  </si>
  <si>
    <t>Active Ingredient:</t>
  </si>
  <si>
    <t>Cefoperazone Sodium / Sulbactam Sodium</t>
  </si>
  <si>
    <t>Label Claim:</t>
  </si>
  <si>
    <t>Each  ml contains mg of Apyrogenic</t>
  </si>
  <si>
    <t>Date Test Set:</t>
  </si>
  <si>
    <t>22/06/2015</t>
  </si>
  <si>
    <t>Date of Results:</t>
  </si>
  <si>
    <t>01/09/2015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</si>
  <si>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</si>
  <si>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</si>
  <si>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</si>
  <si>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</si>
  <si>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</si>
  <si>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</si>
  <si>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</si>
  <si>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</si>
  <si>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</si>
  <si>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</si>
  <si>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</si>
  <si>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</si>
  <si>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</si>
  <si>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</si>
  <si>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</si>
  <si>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</si>
  <si>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</si>
  <si>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</si>
  <si>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</si>
  <si>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</si>
  <si>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</si>
  <si>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</si>
  <si>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</si>
  <si>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</si>
  <si>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</si>
  <si>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</si>
  <si>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</si>
  <si>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</si>
  <si>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</si>
  <si>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</si>
  <si>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</si>
  <si>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</si>
  <si>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</si>
  <si>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</si>
  <si>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</si>
  <si>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</si>
  <si>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</si>
  <si>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</si>
  <si>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</si>
  <si>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</si>
  <si>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</si>
  <si>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</si>
  <si>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</si>
  <si>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</si>
  <si>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</si>
  <si>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</si>
  <si>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</si>
  <si>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</si>
  <si>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</si>
  <si>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</si>
  <si>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</si>
  <si>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</si>
  <si>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Cefoperazone Sodium / Sulbactam Sodium LAL Test</t>
  </si>
  <si>
    <t>mg</t>
  </si>
  <si>
    <t>8000 EU / vial</t>
  </si>
  <si>
    <t>8.0mL</t>
  </si>
  <si>
    <t>B5</t>
  </si>
  <si>
    <t>B6</t>
  </si>
  <si>
    <t>ERIC NGAMAU</t>
  </si>
</sst>
</file>

<file path=xl/styles.xml><?xml version="1.0" encoding="utf-8"?>
<styleSheet xmlns="http://schemas.openxmlformats.org/spreadsheetml/2006/main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4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3" fontId="7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37" zoomScale="80" zoomScaleNormal="85" workbookViewId="0">
      <selection activeCell="B20" sqref="B2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78" t="s">
        <v>69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  <c r="D22" s="105">
        <v>5.0000000000000001E-3</v>
      </c>
      <c r="E22" s="11" t="s">
        <v>20</v>
      </c>
    </row>
    <row r="23" spans="1:7" s="9" customFormat="1" ht="16.5" customHeight="1">
      <c r="A23" s="9" t="s">
        <v>21</v>
      </c>
      <c r="B23" s="12">
        <v>0.17</v>
      </c>
      <c r="C23" s="13" t="s">
        <v>22</v>
      </c>
      <c r="D23" s="12">
        <v>0.17</v>
      </c>
      <c r="E23" s="64" t="s">
        <v>22</v>
      </c>
    </row>
    <row r="24" spans="1:7" s="9" customFormat="1" ht="16.5" customHeight="1">
      <c r="A24" s="15" t="s">
        <v>23</v>
      </c>
      <c r="B24" s="16">
        <v>5</v>
      </c>
      <c r="C24" s="13" t="s">
        <v>24</v>
      </c>
      <c r="D24" s="16">
        <v>5</v>
      </c>
      <c r="E24" s="64" t="s">
        <v>24</v>
      </c>
    </row>
    <row r="25" spans="1:7" s="9" customFormat="1" ht="19.5" customHeight="1">
      <c r="A25" s="15" t="s">
        <v>25</v>
      </c>
      <c r="B25" s="16">
        <v>500</v>
      </c>
      <c r="C25" s="17" t="s">
        <v>70</v>
      </c>
      <c r="D25" s="16">
        <v>500</v>
      </c>
      <c r="E25" s="17" t="s">
        <v>70</v>
      </c>
    </row>
    <row r="26" spans="1:7" s="9" customFormat="1" ht="19.5" customHeight="1">
      <c r="A26" s="15"/>
      <c r="B26" s="16"/>
      <c r="C26" s="17"/>
      <c r="D26" s="16"/>
      <c r="E26" s="17"/>
    </row>
    <row r="27" spans="1:7" s="9" customFormat="1" ht="18.75" customHeight="1">
      <c r="A27" s="18" t="s">
        <v>26</v>
      </c>
      <c r="B27" s="19">
        <f>B23*B25/B24/B22</f>
        <v>3400</v>
      </c>
      <c r="C27" s="17"/>
      <c r="D27" s="19">
        <f>D23*D25/D24/D22</f>
        <v>3400</v>
      </c>
      <c r="E27" s="17"/>
    </row>
    <row r="28" spans="1:7" s="9" customFormat="1" ht="19.5" customHeight="1">
      <c r="A28" s="14" t="s">
        <v>27</v>
      </c>
      <c r="B28" s="20"/>
    </row>
    <row r="29" spans="1:7" s="9" customFormat="1" ht="19.5" customHeight="1">
      <c r="A29" s="14"/>
      <c r="B29" s="20"/>
    </row>
    <row r="30" spans="1:7" ht="20.100000000000001" customHeight="1">
      <c r="A30" s="111" t="s">
        <v>28</v>
      </c>
      <c r="B30" s="112"/>
      <c r="C30" s="113" t="s">
        <v>29</v>
      </c>
      <c r="D30" s="113"/>
      <c r="E30" s="113"/>
      <c r="F30" s="114"/>
    </row>
    <row r="31" spans="1:7" ht="20.100000000000001" customHeight="1">
      <c r="A31" s="22" t="s">
        <v>30</v>
      </c>
      <c r="B31" s="89" t="s">
        <v>71</v>
      </c>
      <c r="C31" s="115" t="s">
        <v>31</v>
      </c>
      <c r="D31" s="116"/>
      <c r="E31" s="116" t="s">
        <v>32</v>
      </c>
      <c r="F31" s="117"/>
    </row>
    <row r="32" spans="1:7" ht="20.100000000000001" customHeight="1">
      <c r="A32" s="23" t="s">
        <v>33</v>
      </c>
      <c r="B32" s="104" t="s">
        <v>72</v>
      </c>
      <c r="C32" s="118">
        <v>0.99199999999999999</v>
      </c>
      <c r="D32" s="119"/>
      <c r="E32" s="106">
        <f>POWER(C32,2)</f>
        <v>0.98406399999999994</v>
      </c>
      <c r="F32" s="107"/>
      <c r="G32" s="9"/>
    </row>
    <row r="33" spans="1:9" ht="20.100000000000001" customHeight="1">
      <c r="A33" s="87" t="s">
        <v>34</v>
      </c>
      <c r="B33" s="90">
        <f>8000/8</f>
        <v>1000</v>
      </c>
      <c r="C33" s="86"/>
      <c r="D33" s="86"/>
      <c r="E33" s="87"/>
      <c r="F33" s="88"/>
      <c r="G33" s="9"/>
    </row>
    <row r="34" spans="1:9" ht="20.100000000000001" customHeight="1">
      <c r="C34" s="24"/>
      <c r="D34" s="24"/>
      <c r="E34" s="53"/>
      <c r="F34" s="53"/>
      <c r="G34" s="9"/>
    </row>
    <row r="35" spans="1:9" ht="20.100000000000001" customHeight="1">
      <c r="A35" s="53"/>
      <c r="B35" s="27"/>
      <c r="C35" s="24"/>
      <c r="D35" s="24"/>
      <c r="E35" s="53"/>
      <c r="F35" s="53"/>
      <c r="G35" s="9"/>
    </row>
    <row r="36" spans="1:9" ht="20.100000000000001" customHeight="1">
      <c r="A36" s="109" t="s">
        <v>35</v>
      </c>
      <c r="B36" s="109"/>
      <c r="C36" s="109"/>
      <c r="D36" s="109"/>
      <c r="E36" s="109"/>
      <c r="F36" s="109"/>
      <c r="G36" s="9"/>
    </row>
    <row r="37" spans="1:9" ht="20.100000000000001" customHeight="1">
      <c r="A37" s="100"/>
      <c r="B37" s="100"/>
      <c r="C37" s="100"/>
      <c r="D37" s="100"/>
      <c r="E37" s="100"/>
      <c r="F37" s="100"/>
      <c r="G37" s="9"/>
    </row>
    <row r="38" spans="1:9" s="76" customFormat="1" ht="16.5" customHeight="1">
      <c r="A38" s="77" t="s">
        <v>36</v>
      </c>
      <c r="B38" s="77" t="s">
        <v>37</v>
      </c>
      <c r="C38" s="77" t="s">
        <v>38</v>
      </c>
      <c r="D38" s="77" t="s">
        <v>39</v>
      </c>
      <c r="E38" s="77" t="s">
        <v>40</v>
      </c>
      <c r="F38" s="103" t="s">
        <v>41</v>
      </c>
    </row>
    <row r="39" spans="1:9" s="75" customFormat="1">
      <c r="A39" s="95">
        <f>B39*C39/(D39)*E39/F39</f>
        <v>5</v>
      </c>
      <c r="B39" s="97">
        <f>B33</f>
        <v>1000</v>
      </c>
      <c r="C39" s="83">
        <v>100</v>
      </c>
      <c r="D39" s="83">
        <v>2000</v>
      </c>
      <c r="E39" s="92">
        <v>200</v>
      </c>
      <c r="F39" s="102">
        <v>2000</v>
      </c>
    </row>
    <row r="40" spans="1:9" s="75" customFormat="1">
      <c r="A40" s="95">
        <f>B40*C40/D40</f>
        <v>0.5</v>
      </c>
      <c r="B40" s="91">
        <f>A39</f>
        <v>5</v>
      </c>
      <c r="C40" s="83">
        <v>300</v>
      </c>
      <c r="D40" s="83">
        <v>3000</v>
      </c>
      <c r="E40" s="83"/>
      <c r="F40" s="81"/>
    </row>
    <row r="41" spans="1:9" s="75" customFormat="1">
      <c r="A41" s="95">
        <f>B41*C41/D41</f>
        <v>0.05</v>
      </c>
      <c r="B41" s="91">
        <f>A40</f>
        <v>0.5</v>
      </c>
      <c r="C41" s="83">
        <v>200</v>
      </c>
      <c r="D41" s="83">
        <v>2000</v>
      </c>
      <c r="E41" s="83"/>
      <c r="F41" s="81"/>
    </row>
    <row r="42" spans="1:9" s="75" customFormat="1">
      <c r="A42" s="96">
        <f>B42*C42/D42</f>
        <v>5.0000000000000001E-3</v>
      </c>
      <c r="B42" s="94">
        <f>A41</f>
        <v>0.05</v>
      </c>
      <c r="C42" s="84">
        <v>200</v>
      </c>
      <c r="D42" s="84">
        <v>2000</v>
      </c>
      <c r="E42" s="84"/>
      <c r="F42" s="82"/>
    </row>
    <row r="43" spans="1:9" s="75" customFormat="1">
      <c r="A43" s="98"/>
      <c r="B43" s="99"/>
      <c r="C43" s="79"/>
      <c r="D43" s="79"/>
      <c r="E43" s="80"/>
      <c r="F43" s="79"/>
    </row>
    <row r="44" spans="1:9" s="75" customFormat="1" ht="16.5" customHeight="1">
      <c r="A44" s="110" t="s">
        <v>42</v>
      </c>
      <c r="B44" s="110"/>
      <c r="C44" s="110"/>
      <c r="D44" s="110"/>
      <c r="E44" s="110"/>
      <c r="F44" s="110"/>
    </row>
    <row r="45" spans="1:9" s="75" customFormat="1">
      <c r="A45" s="98"/>
      <c r="B45" s="99"/>
      <c r="C45" s="79"/>
      <c r="D45" s="79"/>
      <c r="E45" s="80"/>
      <c r="F45" s="79"/>
    </row>
    <row r="46" spans="1:9" s="76" customFormat="1" ht="16.5" customHeight="1">
      <c r="A46" s="77" t="s">
        <v>38</v>
      </c>
      <c r="B46" s="77" t="s">
        <v>39</v>
      </c>
      <c r="C46" s="77" t="s">
        <v>40</v>
      </c>
      <c r="D46" s="85" t="s">
        <v>41</v>
      </c>
      <c r="E46" s="77" t="s">
        <v>43</v>
      </c>
      <c r="F46" s="85" t="s">
        <v>44</v>
      </c>
    </row>
    <row r="47" spans="1:9" s="75" customFormat="1">
      <c r="A47" s="93">
        <v>100</v>
      </c>
      <c r="B47" s="101">
        <v>4000</v>
      </c>
      <c r="C47" s="93">
        <v>50</v>
      </c>
      <c r="D47" s="101">
        <v>4000</v>
      </c>
      <c r="E47" s="84"/>
      <c r="F47" s="82"/>
    </row>
    <row r="48" spans="1:9" ht="15.95" customHeight="1">
      <c r="A48" s="25"/>
      <c r="B48" s="27"/>
      <c r="E48" s="8"/>
      <c r="F48" s="9"/>
      <c r="G48" s="9"/>
      <c r="H48" s="9"/>
      <c r="I48" s="9"/>
    </row>
    <row r="49" spans="1:9" ht="15.95" customHeight="1">
      <c r="A49" s="11" t="s">
        <v>45</v>
      </c>
      <c r="B49" s="2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29" t="s">
        <v>46</v>
      </c>
      <c r="B50" s="28">
        <v>50</v>
      </c>
      <c r="C50" s="30"/>
      <c r="D50" s="9"/>
      <c r="E50" s="9"/>
      <c r="F50" s="8"/>
      <c r="G50" s="9"/>
      <c r="H50" s="9"/>
      <c r="I50" s="9"/>
    </row>
    <row r="51" spans="1:9" ht="15.95" customHeight="1">
      <c r="A51" s="29"/>
      <c r="B51" s="28"/>
      <c r="C51" s="78"/>
      <c r="D51" s="9"/>
      <c r="E51" s="9"/>
      <c r="F51" s="8"/>
      <c r="G51" s="9"/>
      <c r="H51" s="9"/>
      <c r="I51" s="9"/>
    </row>
    <row r="52" spans="1:9" ht="18.75" customHeight="1">
      <c r="A52" s="31" t="s">
        <v>17</v>
      </c>
      <c r="B52" s="32" t="s">
        <v>47</v>
      </c>
      <c r="C52" s="2"/>
      <c r="D52" s="8"/>
      <c r="E52" s="33"/>
      <c r="F52" s="34"/>
      <c r="G52" s="9"/>
      <c r="H52" s="9"/>
      <c r="I52" s="9"/>
    </row>
    <row r="53" spans="1:9">
      <c r="A53" s="8"/>
      <c r="B53" s="35"/>
      <c r="C53" s="8"/>
      <c r="D53" s="35"/>
      <c r="E53" s="8"/>
      <c r="F53" s="34"/>
      <c r="G53" s="9"/>
      <c r="H53" s="9"/>
      <c r="I53" s="9"/>
    </row>
    <row r="54" spans="1:9" ht="15.95" customHeight="1">
      <c r="A54" s="8" t="s">
        <v>48</v>
      </c>
      <c r="B54" s="36">
        <v>6.14</v>
      </c>
      <c r="C54" s="8"/>
      <c r="D54" s="37"/>
      <c r="E54" s="38"/>
      <c r="F54" s="34"/>
      <c r="G54" s="9"/>
      <c r="H54" s="9"/>
      <c r="I54" s="9"/>
    </row>
    <row r="55" spans="1:9" ht="15.95" customHeight="1">
      <c r="A55" s="8" t="s">
        <v>49</v>
      </c>
      <c r="B55" s="35">
        <v>-0.128</v>
      </c>
      <c r="C55" s="8"/>
      <c r="D55" s="39"/>
      <c r="E55" s="40"/>
      <c r="F55" s="34"/>
      <c r="G55" s="9"/>
      <c r="H55" s="9"/>
      <c r="I55" s="9"/>
    </row>
    <row r="56" spans="1:9" ht="26.25" customHeight="1">
      <c r="A56" s="8" t="s">
        <v>50</v>
      </c>
      <c r="B56" s="35"/>
      <c r="C56" s="8"/>
      <c r="D56" s="8"/>
      <c r="E56" s="8"/>
      <c r="F56" s="34"/>
      <c r="G56" s="9"/>
      <c r="H56" s="9"/>
      <c r="I56" s="9"/>
    </row>
    <row r="57" spans="1:9" ht="26.25" customHeight="1">
      <c r="A57" s="8"/>
      <c r="D57" s="8"/>
      <c r="E57" s="8"/>
      <c r="F57" s="34"/>
      <c r="G57" s="9"/>
      <c r="H57" s="9"/>
      <c r="I57" s="9"/>
    </row>
    <row r="58" spans="1:9" s="47" customFormat="1" ht="27" customHeight="1">
      <c r="A58" s="41" t="s">
        <v>51</v>
      </c>
      <c r="B58" s="42" t="s">
        <v>52</v>
      </c>
      <c r="C58" s="43" t="s">
        <v>53</v>
      </c>
      <c r="D58" s="44" t="s">
        <v>54</v>
      </c>
      <c r="E58" s="43" t="s">
        <v>55</v>
      </c>
      <c r="F58" s="45" t="s">
        <v>56</v>
      </c>
      <c r="G58" s="46"/>
      <c r="H58" s="46"/>
      <c r="I58" s="46"/>
    </row>
    <row r="59" spans="1:9" s="54" customFormat="1" ht="27" customHeight="1">
      <c r="A59" s="48" t="s">
        <v>73</v>
      </c>
      <c r="B59" s="49">
        <v>50</v>
      </c>
      <c r="C59" s="50">
        <v>3124</v>
      </c>
      <c r="D59" s="51">
        <f>LN(C59)</f>
        <v>8.046869510959576</v>
      </c>
      <c r="E59" s="51">
        <f>(D59-$B$54)/$B$55</f>
        <v>-14.897418054371689</v>
      </c>
      <c r="F59" s="52">
        <f>EXP(E59)</f>
        <v>3.3894836582354081E-7</v>
      </c>
      <c r="G59" s="53"/>
      <c r="H59" s="53"/>
      <c r="I59" s="53"/>
    </row>
    <row r="60" spans="1:9" s="54" customFormat="1" ht="27" customHeight="1">
      <c r="A60" s="55" t="s">
        <v>74</v>
      </c>
      <c r="B60" s="56">
        <v>50</v>
      </c>
      <c r="C60" s="57">
        <v>3097</v>
      </c>
      <c r="D60" s="58">
        <f>LN(C60)</f>
        <v>8.0381891799732035</v>
      </c>
      <c r="E60" s="58">
        <f>(D60-$B$54)/$B$55</f>
        <v>-14.829602968540655</v>
      </c>
      <c r="F60" s="59">
        <f>EXP(E60)</f>
        <v>3.6273149174886974E-7</v>
      </c>
      <c r="G60" s="53"/>
      <c r="H60" s="53"/>
      <c r="I60" s="53"/>
    </row>
    <row r="61" spans="1:9" ht="26.25" customHeight="1">
      <c r="A61" s="8"/>
      <c r="B61" s="35"/>
      <c r="C61" s="8"/>
      <c r="D61" s="108" t="s">
        <v>57</v>
      </c>
      <c r="E61" s="108"/>
      <c r="F61" s="60">
        <f>AVERAGE(F59:F60)</f>
        <v>3.5083992878620528E-7</v>
      </c>
      <c r="G61" s="9"/>
      <c r="H61" s="9"/>
      <c r="I61" s="9"/>
    </row>
    <row r="62" spans="1:9" ht="25.5" customHeight="1">
      <c r="E62" s="61" t="s">
        <v>58</v>
      </c>
      <c r="F62" s="62">
        <f>STDEV(C59:C60)/AVERAGE(C59:C60)</f>
        <v>6.137882363618963E-3</v>
      </c>
      <c r="G62" s="9"/>
      <c r="H62" s="9"/>
    </row>
    <row r="63" spans="1:9" ht="26.25" customHeight="1">
      <c r="A63" s="8"/>
      <c r="B63" s="35"/>
      <c r="C63" s="8"/>
      <c r="D63" s="108" t="s">
        <v>59</v>
      </c>
      <c r="E63" s="108"/>
      <c r="F63" s="63">
        <v>2</v>
      </c>
      <c r="G63" s="9"/>
      <c r="H63" s="9"/>
      <c r="I63" s="9"/>
    </row>
    <row r="64" spans="1:9" ht="25.5" customHeight="1">
      <c r="C64" s="64"/>
      <c r="E64" s="61" t="s">
        <v>60</v>
      </c>
      <c r="F64" s="21">
        <f>B47/A47*D47/C47</f>
        <v>3200</v>
      </c>
      <c r="G64" s="9"/>
      <c r="H64" s="9"/>
    </row>
    <row r="65" spans="1:9" ht="25.5" customHeight="1">
      <c r="E65" s="61" t="s">
        <v>61</v>
      </c>
      <c r="F65" s="65">
        <f>F64*F61</f>
        <v>1.122687772115857E-3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62</v>
      </c>
      <c r="C68" s="66" t="s">
        <v>63</v>
      </c>
      <c r="D68" s="120">
        <f>F65*B24/B25</f>
        <v>1.122687772115857E-5</v>
      </c>
      <c r="E68" s="120"/>
      <c r="F68" s="64" t="str">
        <f>C23</f>
        <v>EU/mg</v>
      </c>
      <c r="G68" s="9"/>
      <c r="H68" s="9"/>
    </row>
    <row r="69" spans="1:9" ht="21" customHeight="1">
      <c r="B69" s="20"/>
      <c r="C69" s="20"/>
      <c r="D69" s="67"/>
      <c r="E69" s="6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53" t="s">
        <v>64</v>
      </c>
      <c r="C73" s="53" t="s">
        <v>65</v>
      </c>
      <c r="D73" s="69"/>
      <c r="F73" s="70" t="s">
        <v>66</v>
      </c>
      <c r="G73" s="9"/>
      <c r="H73" s="9"/>
    </row>
    <row r="74" spans="1:9" ht="24.95" customHeight="1">
      <c r="A74" s="121" t="s">
        <v>75</v>
      </c>
      <c r="C74" s="71" t="s">
        <v>67</v>
      </c>
      <c r="D74" s="20"/>
      <c r="F74" s="20" t="s">
        <v>68</v>
      </c>
      <c r="G74" s="9"/>
      <c r="H74" s="9"/>
    </row>
    <row r="75" spans="1:9" ht="24.95" customHeight="1">
      <c r="A75" s="72"/>
      <c r="C75" s="26"/>
      <c r="D75" s="9"/>
      <c r="F75" s="26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73"/>
      <c r="H107" s="9"/>
      <c r="I107" s="9"/>
    </row>
    <row r="108" spans="7:9">
      <c r="G108" s="74"/>
      <c r="H108" s="9"/>
      <c r="I108" s="9"/>
    </row>
    <row r="109" spans="7:9">
      <c r="G109" s="74"/>
      <c r="H109" s="9"/>
      <c r="I109" s="9"/>
    </row>
    <row r="110" spans="7:9">
      <c r="G110" s="7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NDQD201505228 / Bacterial Endotoxin / Download 2  /  Analyst - Eric Ngamau /  Date 01-09-2015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2015-09-01T09:20:02Z</dcterms:modified>
</cp:coreProperties>
</file>