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1"/>
  </bookViews>
  <sheets>
    <sheet name="Worksheet" sheetId="1" r:id="rId1"/>
    <sheet name="sodium chloride" sheetId="2" r:id="rId2"/>
  </sheets>
  <definedNames>
    <definedName name="_xlnm.Print_Area" localSheetId="1">'sodium chloride'!$A$1:$I$64</definedName>
  </definedNames>
  <calcPr calcId="145621"/>
</workbook>
</file>

<file path=xl/calcChain.xml><?xml version="1.0" encoding="utf-8"?>
<calcChain xmlns="http://schemas.openxmlformats.org/spreadsheetml/2006/main">
  <c r="D58" i="2" l="1"/>
  <c r="D56" i="2"/>
  <c r="D57" i="2" s="1"/>
  <c r="I55" i="2"/>
  <c r="H55" i="2"/>
  <c r="G55" i="2"/>
  <c r="F55" i="2"/>
  <c r="E55" i="2"/>
  <c r="E54" i="2"/>
  <c r="E53" i="2"/>
  <c r="E52" i="2"/>
  <c r="C48" i="2"/>
  <c r="E46" i="2"/>
  <c r="B44" i="2"/>
  <c r="G37" i="2"/>
  <c r="F37" i="2"/>
  <c r="E37" i="2"/>
  <c r="C37" i="2"/>
  <c r="E36" i="2"/>
  <c r="G36" i="2" s="1"/>
  <c r="C36" i="2"/>
  <c r="C35" i="2"/>
  <c r="E35" i="2" s="1"/>
  <c r="F35" i="2" s="1"/>
  <c r="E34" i="2"/>
  <c r="C34" i="2"/>
  <c r="E40" i="2" l="1"/>
  <c r="F34" i="2"/>
  <c r="F38" i="2" s="1"/>
  <c r="F36" i="2"/>
  <c r="G34" i="2"/>
  <c r="G35" i="2"/>
  <c r="E38" i="2"/>
  <c r="E39" i="2" s="1"/>
  <c r="G38" i="2" l="1"/>
  <c r="F53" i="2"/>
  <c r="G53" i="2" s="1"/>
  <c r="H53" i="2" s="1"/>
  <c r="I53" i="2" s="1"/>
  <c r="F52" i="2" l="1"/>
  <c r="G52" i="2" s="1"/>
  <c r="F54" i="2"/>
  <c r="G54" i="2" s="1"/>
  <c r="H54" i="2" s="1"/>
  <c r="I54" i="2" s="1"/>
  <c r="H52" i="2" l="1"/>
  <c r="G58" i="2"/>
  <c r="G56" i="2"/>
  <c r="I52" i="2" l="1"/>
  <c r="H58" i="2"/>
  <c r="H56" i="2"/>
  <c r="H57" i="2" s="1"/>
  <c r="I58" i="2" l="1"/>
  <c r="I56" i="2"/>
  <c r="I57" i="2" s="1"/>
</calcChain>
</file>

<file path=xl/sharedStrings.xml><?xml version="1.0" encoding="utf-8"?>
<sst xmlns="http://schemas.openxmlformats.org/spreadsheetml/2006/main" count="68" uniqueCount="57">
  <si>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</si>
  <si>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</si>
  <si>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</si>
  <si>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</si>
  <si>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</si>
  <si>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DNS INFUSION</t>
  </si>
  <si>
    <t>Laboratory Ref No:</t>
  </si>
  <si>
    <t>NDQD201508052</t>
  </si>
  <si>
    <t>Active Ingredient:</t>
  </si>
  <si>
    <t>Sodium Chloride</t>
  </si>
  <si>
    <t>Label Claim:</t>
  </si>
  <si>
    <t>Sodium Chloride BP 0.9g/100ml</t>
  </si>
  <si>
    <t>Date Analysis Started:</t>
  </si>
  <si>
    <t>2015-08-04 10:21:58</t>
  </si>
  <si>
    <t>Date Analysis Completed:</t>
  </si>
  <si>
    <t>Analysis Data</t>
  </si>
  <si>
    <t>Standardisation of Silver Nitrate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</si>
  <si>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</si>
  <si>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</si>
  <si>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</si>
  <si>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</si>
  <si>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</si>
  <si>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</si>
  <si>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</si>
  <si>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</si>
  <si>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</si>
  <si>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</si>
  <si>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</si>
  <si>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</si>
  <si>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</si>
  <si>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</si>
  <si>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</si>
  <si>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</si>
  <si>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</si>
  <si>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</si>
  <si>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</si>
  <si>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</si>
  <si>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</si>
  <si>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</si>
  <si>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</si>
  <si>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</si>
  <si>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</si>
  <si>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</si>
  <si>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</si>
  <si>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</si>
  <si>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</si>
  <si>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</si>
  <si>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</si>
  <si>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</si>
  <si>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</si>
  <si>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</si>
  <si>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Name</t>
  </si>
  <si>
    <t>Date</t>
  </si>
  <si>
    <t>Signature</t>
  </si>
  <si>
    <t>Analysed by:</t>
  </si>
  <si>
    <t>Reviewed By:</t>
  </si>
  <si>
    <t>Sodium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</si>
</sst>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"/>
    <numFmt numFmtId="165" formatCode="0.00000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0" x14ac:knownFonts="1">
    <font>
      <sz val="10"/>
      <color rgb="FF000000"/>
      <name val="Arial"/>
    </font>
    <font>
      <b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/>
    <xf numFmtId="0" fontId="2" fillId="3" borderId="0" xfId="0" applyFont="1" applyFill="1" applyProtection="1">
      <protection locked="0"/>
    </xf>
    <xf numFmtId="0" fontId="4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0" xfId="0" applyFont="1" applyFill="1" applyAlignment="1" applyProtection="1">
      <alignment vertical="center"/>
      <protection locked="0"/>
    </xf>
    <xf numFmtId="164" fontId="2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2" borderId="0" xfId="0" applyFont="1" applyFill="1"/>
    <xf numFmtId="0" fontId="3" fillId="3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164" fontId="2" fillId="3" borderId="0" xfId="0" applyNumberFormat="1" applyFont="1" applyFill="1" applyAlignment="1" applyProtection="1">
      <alignment horizontal="left" vertical="center"/>
      <protection locked="0"/>
    </xf>
    <xf numFmtId="2" fontId="2" fillId="2" borderId="7" xfId="0" applyNumberFormat="1" applyFont="1" applyFill="1" applyBorder="1"/>
    <xf numFmtId="2" fontId="2" fillId="4" borderId="7" xfId="0" applyNumberFormat="1" applyFont="1" applyFill="1" applyBorder="1"/>
    <xf numFmtId="165" fontId="2" fillId="4" borderId="7" xfId="0" applyNumberFormat="1" applyFont="1" applyFill="1" applyBorder="1"/>
    <xf numFmtId="0" fontId="2" fillId="2" borderId="0" xfId="0" applyFont="1" applyFill="1" applyAlignment="1">
      <alignment vertical="center"/>
    </xf>
    <xf numFmtId="2" fontId="2" fillId="2" borderId="8" xfId="0" applyNumberFormat="1" applyFont="1" applyFill="1" applyBorder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/>
    </xf>
    <xf numFmtId="0" fontId="2" fillId="2" borderId="0" xfId="0" applyFont="1" applyFill="1"/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10" fontId="2" fillId="5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0" fontId="2" fillId="6" borderId="13" xfId="0" applyFont="1" applyFill="1" applyBorder="1" applyAlignment="1">
      <alignment horizontal="center"/>
    </xf>
    <xf numFmtId="165" fontId="3" fillId="6" borderId="14" xfId="0" applyNumberFormat="1" applyFont="1" applyFill="1" applyBorder="1" applyAlignment="1">
      <alignment horizontal="center"/>
    </xf>
    <xf numFmtId="0" fontId="2" fillId="2" borderId="0" xfId="0" applyFont="1" applyFill="1"/>
    <xf numFmtId="2" fontId="3" fillId="2" borderId="0" xfId="0" applyNumberFormat="1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>
      <alignment horizontal="centerContinuous"/>
    </xf>
    <xf numFmtId="0" fontId="2" fillId="2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0" xfId="0" applyNumberFormat="1" applyFont="1" applyFill="1" applyAlignment="1">
      <alignment horizontal="right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1" xfId="0" applyNumberFormat="1" applyFont="1" applyFill="1" applyBorder="1" applyAlignment="1" applyProtection="1">
      <alignment horizontal="center"/>
      <protection locked="0"/>
    </xf>
    <xf numFmtId="2" fontId="6" fillId="3" borderId="13" xfId="0" applyNumberFormat="1" applyFont="1" applyFill="1" applyBorder="1" applyAlignment="1" applyProtection="1">
      <alignment horizontal="center"/>
      <protection locked="0"/>
    </xf>
    <xf numFmtId="2" fontId="3" fillId="2" borderId="4" xfId="0" applyNumberFormat="1" applyFont="1" applyFill="1" applyBorder="1" applyAlignment="1">
      <alignment horizontal="center" vertic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 applyProtection="1">
      <alignment horizontal="center"/>
      <protection locked="0"/>
    </xf>
    <xf numFmtId="2" fontId="6" fillId="3" borderId="0" xfId="0" applyNumberFormat="1" applyFont="1" applyFill="1" applyAlignment="1" applyProtection="1">
      <alignment horizontal="left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2" fontId="6" fillId="3" borderId="19" xfId="0" applyNumberFormat="1" applyFont="1" applyFill="1" applyBorder="1" applyAlignment="1" applyProtection="1">
      <alignment horizontal="center"/>
      <protection locked="0"/>
    </xf>
    <xf numFmtId="2" fontId="6" fillId="3" borderId="10" xfId="0" applyNumberFormat="1" applyFont="1" applyFill="1" applyBorder="1" applyAlignment="1" applyProtection="1">
      <alignment horizontal="center"/>
      <protection locked="0"/>
    </xf>
    <xf numFmtId="2" fontId="6" fillId="3" borderId="12" xfId="0" applyNumberFormat="1" applyFont="1" applyFill="1" applyBorder="1" applyAlignment="1" applyProtection="1">
      <alignment horizontal="center"/>
      <protection locked="0"/>
    </xf>
    <xf numFmtId="166" fontId="3" fillId="6" borderId="20" xfId="0" applyNumberFormat="1" applyFont="1" applyFill="1" applyBorder="1" applyAlignment="1">
      <alignment horizontal="center"/>
    </xf>
    <xf numFmtId="2" fontId="6" fillId="3" borderId="21" xfId="0" applyNumberFormat="1" applyFont="1" applyFill="1" applyBorder="1" applyAlignment="1" applyProtection="1">
      <alignment horizontal="center"/>
      <protection locked="0"/>
    </xf>
    <xf numFmtId="2" fontId="6" fillId="3" borderId="22" xfId="0" applyNumberFormat="1" applyFont="1" applyFill="1" applyBorder="1" applyAlignment="1" applyProtection="1">
      <alignment horizontal="center"/>
      <protection locked="0"/>
    </xf>
    <xf numFmtId="2" fontId="6" fillId="3" borderId="23" xfId="0" applyNumberFormat="1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>
      <alignment horizontal="right"/>
    </xf>
    <xf numFmtId="10" fontId="7" fillId="5" borderId="11" xfId="0" applyNumberFormat="1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/>
    </xf>
    <xf numFmtId="2" fontId="6" fillId="6" borderId="20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67" fontId="6" fillId="3" borderId="0" xfId="0" applyNumberFormat="1" applyFont="1" applyFill="1" applyAlignment="1" applyProtection="1">
      <alignment horizontal="center"/>
      <protection locked="0"/>
    </xf>
    <xf numFmtId="165" fontId="2" fillId="2" borderId="15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2" fontId="2" fillId="2" borderId="25" xfId="0" applyNumberFormat="1" applyFont="1" applyFill="1" applyBorder="1"/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14" xfId="0" applyNumberFormat="1" applyFont="1" applyFill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2" fontId="2" fillId="2" borderId="26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10" fontId="7" fillId="2" borderId="11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2" fillId="2" borderId="14" xfId="0" applyNumberFormat="1" applyFont="1" applyFill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10" fontId="6" fillId="6" borderId="20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166" fontId="3" fillId="6" borderId="18" xfId="0" applyNumberFormat="1" applyFont="1" applyFill="1" applyBorder="1" applyAlignment="1">
      <alignment horizontal="center"/>
    </xf>
    <xf numFmtId="10" fontId="3" fillId="6" borderId="29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8" fontId="6" fillId="3" borderId="14" xfId="0" applyNumberFormat="1" applyFont="1" applyFill="1" applyBorder="1" applyAlignment="1" applyProtection="1">
      <alignment horizontal="center"/>
      <protection locked="0"/>
    </xf>
    <xf numFmtId="168" fontId="6" fillId="3" borderId="11" xfId="0" applyNumberFormat="1" applyFont="1" applyFill="1" applyBorder="1" applyAlignment="1" applyProtection="1">
      <alignment horizontal="center"/>
      <protection locked="0"/>
    </xf>
    <xf numFmtId="168" fontId="6" fillId="3" borderId="13" xfId="0" applyNumberFormat="1" applyFont="1" applyFill="1" applyBorder="1" applyAlignment="1" applyProtection="1">
      <alignment horizontal="center"/>
      <protection locked="0"/>
    </xf>
    <xf numFmtId="168" fontId="6" fillId="3" borderId="30" xfId="0" applyNumberFormat="1" applyFont="1" applyFill="1" applyBorder="1" applyAlignment="1" applyProtection="1">
      <alignment horizontal="center"/>
      <protection locked="0"/>
    </xf>
    <xf numFmtId="168" fontId="6" fillId="3" borderId="31" xfId="0" applyNumberFormat="1" applyFont="1" applyFill="1" applyBorder="1" applyAlignment="1" applyProtection="1">
      <alignment horizontal="center"/>
      <protection locked="0"/>
    </xf>
    <xf numFmtId="168" fontId="6" fillId="3" borderId="32" xfId="0" applyNumberFormat="1" applyFont="1" applyFill="1" applyBorder="1" applyAlignment="1" applyProtection="1">
      <alignment horizontal="center"/>
      <protection locked="0"/>
    </xf>
    <xf numFmtId="168" fontId="2" fillId="2" borderId="15" xfId="0" applyNumberFormat="1" applyFont="1" applyFill="1" applyBorder="1" applyAlignment="1">
      <alignment horizontal="center" vertical="center"/>
    </xf>
    <xf numFmtId="168" fontId="2" fillId="2" borderId="6" xfId="0" applyNumberFormat="1" applyFont="1" applyFill="1" applyBorder="1" applyAlignment="1">
      <alignment horizontal="center" vertical="center"/>
    </xf>
    <xf numFmtId="2" fontId="6" fillId="6" borderId="9" xfId="0" applyNumberFormat="1" applyFont="1" applyFill="1" applyBorder="1" applyAlignment="1">
      <alignment horizontal="center"/>
    </xf>
    <xf numFmtId="10" fontId="7" fillId="5" borderId="10" xfId="0" applyNumberFormat="1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vertical="center"/>
    </xf>
    <xf numFmtId="169" fontId="6" fillId="3" borderId="0" xfId="0" applyNumberFormat="1" applyFont="1" applyFill="1" applyAlignment="1" applyProtection="1">
      <alignment horizontal="center"/>
      <protection locked="0"/>
    </xf>
    <xf numFmtId="170" fontId="6" fillId="3" borderId="0" xfId="0" applyNumberFormat="1" applyFont="1" applyFill="1" applyAlignment="1" applyProtection="1">
      <alignment horizontal="center"/>
      <protection locked="0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3" fillId="2" borderId="33" xfId="0" applyNumberFormat="1" applyFont="1" applyFill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8" zoomScale="55" zoomScaleNormal="75" zoomScalePageLayoutView="55" workbookViewId="0">
      <selection activeCell="H51" sqref="H51:H52"/>
    </sheetView>
  </sheetViews>
  <sheetFormatPr defaultRowHeight="18.75" x14ac:dyDescent="0.3"/>
  <cols>
    <col min="1" max="1" width="66.28515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49" t="s">
        <v>0</v>
      </c>
      <c r="B1" s="149"/>
      <c r="C1" s="149"/>
      <c r="D1" s="149"/>
      <c r="E1" s="149"/>
      <c r="F1" s="149"/>
      <c r="G1" s="149"/>
      <c r="H1" s="149"/>
      <c r="I1" s="149"/>
    </row>
    <row r="2" spans="1:9" ht="15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5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5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5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5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5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5" x14ac:dyDescent="0.3">
      <c r="A8" s="148" t="s">
        <v>1</v>
      </c>
      <c r="B8" s="148"/>
      <c r="C8" s="148"/>
      <c r="D8" s="148"/>
      <c r="E8" s="148"/>
      <c r="F8" s="148"/>
      <c r="G8" s="148"/>
      <c r="H8" s="148"/>
      <c r="I8" s="148"/>
    </row>
    <row r="9" spans="1:9" ht="15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5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5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5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5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5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2</v>
      </c>
      <c r="B16" s="154"/>
      <c r="C16" s="154"/>
      <c r="D16" s="154"/>
      <c r="E16" s="154"/>
      <c r="F16" s="154"/>
      <c r="G16" s="154"/>
      <c r="H16" s="155"/>
    </row>
    <row r="17" spans="1:14" x14ac:dyDescent="0.3">
      <c r="A17" s="156" t="s">
        <v>3</v>
      </c>
      <c r="B17" s="156"/>
      <c r="C17" s="156"/>
      <c r="D17" s="156"/>
      <c r="E17" s="156"/>
      <c r="F17" s="156"/>
      <c r="G17" s="156"/>
      <c r="H17" s="156"/>
    </row>
    <row r="18" spans="1:14" x14ac:dyDescent="0.3">
      <c r="A18" s="11" t="s">
        <v>4</v>
      </c>
      <c r="B18" s="41" t="s">
        <v>5</v>
      </c>
      <c r="C18" s="41"/>
      <c r="D18" s="41"/>
      <c r="E18" s="41"/>
    </row>
    <row r="19" spans="1:14" x14ac:dyDescent="0.3">
      <c r="A19" s="11" t="s">
        <v>6</v>
      </c>
      <c r="B19" s="42" t="s">
        <v>7</v>
      </c>
      <c r="C19" s="131">
        <v>20</v>
      </c>
    </row>
    <row r="20" spans="1:14" x14ac:dyDescent="0.3">
      <c r="A20" s="11" t="s">
        <v>8</v>
      </c>
      <c r="B20" s="42" t="s">
        <v>9</v>
      </c>
    </row>
    <row r="21" spans="1:14" x14ac:dyDescent="0.3">
      <c r="A21" s="11" t="s">
        <v>10</v>
      </c>
      <c r="B21" s="12" t="s">
        <v>11</v>
      </c>
      <c r="C21" s="12"/>
      <c r="D21" s="12"/>
      <c r="E21" s="12"/>
      <c r="F21" s="12"/>
      <c r="G21" s="12"/>
      <c r="H21" s="12"/>
      <c r="I21" s="8"/>
    </row>
    <row r="22" spans="1:14" x14ac:dyDescent="0.3">
      <c r="A22" s="11" t="s">
        <v>12</v>
      </c>
      <c r="B22" s="43" t="s">
        <v>13</v>
      </c>
    </row>
    <row r="23" spans="1:14" x14ac:dyDescent="0.3">
      <c r="A23" s="11" t="s">
        <v>14</v>
      </c>
      <c r="B23" s="43">
        <v>42251</v>
      </c>
    </row>
    <row r="24" spans="1:14" x14ac:dyDescent="0.3">
      <c r="A24" s="11"/>
      <c r="B24" s="13"/>
    </row>
    <row r="25" spans="1:14" x14ac:dyDescent="0.3">
      <c r="A25" s="14" t="s">
        <v>15</v>
      </c>
      <c r="B25" s="20" t="s">
        <v>16</v>
      </c>
    </row>
    <row r="26" spans="1:14" s="3" customFormat="1" x14ac:dyDescent="0.3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">
      <c r="A27" s="50" t="s">
        <v>17</v>
      </c>
      <c r="B27" s="75" t="s">
        <v>56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">
      <c r="A28" s="17" t="s">
        <v>18</v>
      </c>
      <c r="B28" s="73">
        <v>58.44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x14ac:dyDescent="0.3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x14ac:dyDescent="0.3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">
      <c r="A34" s="61" t="s">
        <v>29</v>
      </c>
      <c r="B34" s="65">
        <v>101.19</v>
      </c>
      <c r="C34" s="69">
        <f>IF(ISBLANK(B34), "-",B34/$B$28*($B$30/$D$30))</f>
        <v>1.7315195071868583</v>
      </c>
      <c r="D34" s="133">
        <v>17.989000000000001</v>
      </c>
      <c r="E34" s="101">
        <f>IF(ISBLANK(B34), "-",C34/D34)</f>
        <v>9.625435027999657E-2</v>
      </c>
      <c r="F34" s="110">
        <f>IF(ISBLANK(B34), "-",(E34-$B$29)/$B$29)</f>
        <v>-3.7456497200034355E-2</v>
      </c>
      <c r="G34" s="104">
        <f>IF(ISBLANK(B34),"-",E34/$B$29)</f>
        <v>0.9625435027999657</v>
      </c>
      <c r="J34" s="39"/>
      <c r="K34" s="39"/>
      <c r="L34" s="5"/>
      <c r="M34" s="5"/>
      <c r="N34" s="40"/>
    </row>
    <row r="35" spans="1:14" s="3" customFormat="1" ht="26.25" customHeight="1" x14ac:dyDescent="0.4">
      <c r="A35" s="62" t="s">
        <v>30</v>
      </c>
      <c r="B35" s="66">
        <v>96.48</v>
      </c>
      <c r="C35" s="70">
        <f>IF(ISBLANK(B35), "-",B35/$B$28*($B$30/$D$30))</f>
        <v>1.6509240246406571</v>
      </c>
      <c r="D35" s="134">
        <v>16.637</v>
      </c>
      <c r="E35" s="102">
        <f>IF(ISBLANK(B35), "-",C35/D35)</f>
        <v>9.9232074571176124E-2</v>
      </c>
      <c r="F35" s="111">
        <f>IF(ISBLANK(B35), "-",(E35-$B$29)/$B$29)</f>
        <v>-7.6792542882388182E-3</v>
      </c>
      <c r="G35" s="105">
        <f>IF(ISBLANK(B35),"-",E35/$B$29)</f>
        <v>0.99232074571176121</v>
      </c>
      <c r="J35" s="39"/>
      <c r="K35" s="39"/>
      <c r="L35" s="5"/>
      <c r="M35" s="5"/>
      <c r="N35" s="40"/>
    </row>
    <row r="36" spans="1:14" s="3" customFormat="1" ht="26.25" customHeight="1" x14ac:dyDescent="0.4">
      <c r="A36" s="62" t="s">
        <v>31</v>
      </c>
      <c r="B36" s="66">
        <v>99.29</v>
      </c>
      <c r="C36" s="70">
        <f>IF(ISBLANK(B36), "-",B36/$B$28*($B$30/$D$30))</f>
        <v>1.6990075290896647</v>
      </c>
      <c r="D36" s="134">
        <v>17.283000000000001</v>
      </c>
      <c r="E36" s="102">
        <f>IF(ISBLANK(B36), "-",C36/D36)</f>
        <v>9.8305128107947962E-2</v>
      </c>
      <c r="F36" s="111">
        <f>IF(ISBLANK(B36), "-",(E36-$B$29)/$B$29)</f>
        <v>-1.6948718920520439E-2</v>
      </c>
      <c r="G36" s="105">
        <f>IF(ISBLANK(B36),"-",E36/$B$29)</f>
        <v>0.98305128107947959</v>
      </c>
      <c r="J36" s="39"/>
      <c r="K36" s="39"/>
      <c r="L36" s="5"/>
      <c r="M36" s="5"/>
      <c r="N36" s="40"/>
    </row>
    <row r="37" spans="1:14" s="3" customFormat="1" ht="27" customHeight="1" x14ac:dyDescent="0.4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">
      <c r="A38" s="4"/>
      <c r="B38" s="4"/>
      <c r="C38" s="4"/>
      <c r="D38" s="89" t="s">
        <v>33</v>
      </c>
      <c r="E38" s="57">
        <f>AVERAGE(E34:E37)</f>
        <v>9.7930517653040214E-2</v>
      </c>
      <c r="F38" s="129">
        <f>AVERAGE(F34:F37)</f>
        <v>-2.0694823469597872E-2</v>
      </c>
      <c r="G38" s="128">
        <f>AVERAGE(G34:G37)</f>
        <v>0.97930517653040228</v>
      </c>
      <c r="H38" s="4"/>
      <c r="L38" s="5"/>
      <c r="M38" s="5"/>
      <c r="N38" s="6"/>
    </row>
    <row r="39" spans="1:14" x14ac:dyDescent="0.3">
      <c r="A39" s="4"/>
      <c r="B39" s="44"/>
      <c r="C39" s="46"/>
      <c r="D39" s="53" t="s">
        <v>34</v>
      </c>
      <c r="E39" s="54">
        <f>STDEV(E34:E37)/E38</f>
        <v>1.5559990898849579E-2</v>
      </c>
      <c r="F39" s="108"/>
      <c r="G39" s="4"/>
      <c r="H39" s="4"/>
    </row>
    <row r="40" spans="1:14" ht="19.5" customHeight="1" x14ac:dyDescent="0.3">
      <c r="A40" s="4"/>
      <c r="B40" s="44"/>
      <c r="C40" s="46"/>
      <c r="D40" s="55" t="s">
        <v>35</v>
      </c>
      <c r="E40" s="56">
        <f>COUNT(E34:E37)</f>
        <v>3</v>
      </c>
      <c r="F40" s="109"/>
      <c r="G40" s="4"/>
      <c r="H40" s="4"/>
    </row>
    <row r="41" spans="1:14" x14ac:dyDescent="0.3">
      <c r="A41" s="48"/>
      <c r="B41" s="45"/>
      <c r="C41" s="44"/>
      <c r="D41" s="44"/>
      <c r="E41" s="44"/>
      <c r="F41" s="107"/>
      <c r="G41" s="4"/>
      <c r="H41" s="4"/>
    </row>
    <row r="43" spans="1:14" x14ac:dyDescent="0.3">
      <c r="A43" s="19" t="s">
        <v>15</v>
      </c>
      <c r="B43" s="20" t="s">
        <v>36</v>
      </c>
    </row>
    <row r="44" spans="1:14" x14ac:dyDescent="0.3">
      <c r="A44" s="15" t="s">
        <v>37</v>
      </c>
      <c r="B44" s="21" t="str">
        <f>B21</f>
        <v>Sodium Chloride BP 0.9g/100ml</v>
      </c>
    </row>
    <row r="45" spans="1:14" x14ac:dyDescent="0.3">
      <c r="A45" s="22"/>
      <c r="B45" s="132"/>
      <c r="H45" s="23"/>
    </row>
    <row r="46" spans="1:14" ht="26.25" customHeight="1" x14ac:dyDescent="0.4">
      <c r="A46" s="21" t="s">
        <v>38</v>
      </c>
      <c r="B46" s="145">
        <v>100</v>
      </c>
      <c r="C46" s="10" t="s">
        <v>39</v>
      </c>
      <c r="D46" s="146">
        <v>900</v>
      </c>
      <c r="E46" s="10" t="str">
        <f>B20</f>
        <v>Sodium Chloride</v>
      </c>
      <c r="H46" s="23"/>
    </row>
    <row r="47" spans="1:14" x14ac:dyDescent="0.3">
      <c r="A47" s="21"/>
      <c r="B47" s="130"/>
      <c r="H47" s="23"/>
    </row>
    <row r="48" spans="1:14" ht="26.25" customHeight="1" x14ac:dyDescent="0.4">
      <c r="A48" s="15" t="s">
        <v>40</v>
      </c>
      <c r="B48" s="147">
        <v>5.8440000000000003</v>
      </c>
      <c r="C48" s="4" t="str">
        <f>B20</f>
        <v>Sodium Chloride</v>
      </c>
      <c r="H48" s="23"/>
    </row>
    <row r="49" spans="1:10" ht="19.5" customHeight="1" x14ac:dyDescent="0.3">
      <c r="A49" s="4"/>
      <c r="B49" s="4"/>
      <c r="C49" s="4"/>
      <c r="D49" s="4"/>
      <c r="H49" s="23"/>
    </row>
    <row r="50" spans="1:10" ht="19.5" customHeight="1" x14ac:dyDescent="0.3">
      <c r="C50" s="4"/>
      <c r="D50" s="4"/>
      <c r="E50" s="4"/>
      <c r="F50" s="4"/>
      <c r="G50" s="151" t="s">
        <v>41</v>
      </c>
      <c r="H50" s="152"/>
      <c r="J50" s="118"/>
    </row>
    <row r="51" spans="1:10" ht="19.5" customHeight="1" x14ac:dyDescent="0.3">
      <c r="A51" s="77" t="s">
        <v>42</v>
      </c>
      <c r="B51" s="24" t="s">
        <v>43</v>
      </c>
      <c r="C51" s="24" t="s">
        <v>44</v>
      </c>
      <c r="D51" s="24" t="s">
        <v>45</v>
      </c>
      <c r="E51" s="24" t="s">
        <v>46</v>
      </c>
      <c r="F51" s="92" t="s">
        <v>47</v>
      </c>
      <c r="G51" s="24" t="s">
        <v>48</v>
      </c>
      <c r="H51" s="24" t="s">
        <v>49</v>
      </c>
      <c r="I51" s="144" t="s">
        <v>50</v>
      </c>
      <c r="J51" s="78"/>
    </row>
    <row r="52" spans="1:10" ht="26.25" customHeight="1" x14ac:dyDescent="0.4">
      <c r="A52" s="79" t="s">
        <v>29</v>
      </c>
      <c r="B52" s="82">
        <v>5</v>
      </c>
      <c r="C52" s="136">
        <v>7.8390000000000004</v>
      </c>
      <c r="D52" s="86">
        <v>0</v>
      </c>
      <c r="E52" s="139">
        <f>IF(ISBLANK(B52),"-",C52-$D$56)</f>
        <v>7.8390000000000004</v>
      </c>
      <c r="F52" s="95">
        <f>IF(ISBLANK(B52), "-",E52*$G$38)</f>
        <v>7.6767732788218241</v>
      </c>
      <c r="G52" s="113">
        <f>IF(ISBLANK(B52),"-",F52*$B$48)</f>
        <v>44.863063041434742</v>
      </c>
      <c r="H52" s="94">
        <f>IF(ISBLANK(B52),"-",G52*$B$46/B52)</f>
        <v>897.26126082869484</v>
      </c>
      <c r="I52" s="124">
        <f>IF(ISBLANK(B52),"-",H52/$D$46)</f>
        <v>0.99695695647632765</v>
      </c>
      <c r="J52" s="119"/>
    </row>
    <row r="53" spans="1:10" ht="26.25" customHeight="1" x14ac:dyDescent="0.4">
      <c r="A53" s="80" t="s">
        <v>30</v>
      </c>
      <c r="B53" s="83">
        <v>5</v>
      </c>
      <c r="C53" s="137">
        <v>7.8070000000000004</v>
      </c>
      <c r="D53" s="87">
        <v>0</v>
      </c>
      <c r="E53" s="140">
        <f>IF(ISBLANK(B53),"-",C53-$D$56)</f>
        <v>7.8070000000000004</v>
      </c>
      <c r="F53" s="96">
        <f>IF(ISBLANK(B53), "-",E53*$G$38)</f>
        <v>7.6454355131728509</v>
      </c>
      <c r="G53" s="114">
        <f>IF(ISBLANK(B53),"-",F53*$B$48)</f>
        <v>44.679925138982142</v>
      </c>
      <c r="H53" s="117">
        <f>IF(ISBLANK(B53),"-",G53*$B$46/B53)</f>
        <v>893.5985027796429</v>
      </c>
      <c r="I53" s="125">
        <f>IF(ISBLANK(B53),"-",H53/$D$46)</f>
        <v>0.99288722531071438</v>
      </c>
      <c r="J53" s="119"/>
    </row>
    <row r="54" spans="1:10" ht="26.25" customHeight="1" x14ac:dyDescent="0.4">
      <c r="A54" s="80" t="s">
        <v>31</v>
      </c>
      <c r="B54" s="83">
        <v>5</v>
      </c>
      <c r="C54" s="137">
        <v>7.7549999999999999</v>
      </c>
      <c r="D54" s="87">
        <v>0</v>
      </c>
      <c r="E54" s="140">
        <f>IF(ISBLANK(B54),"-",C54-$D$56)</f>
        <v>7.7549999999999999</v>
      </c>
      <c r="F54" s="96">
        <f>IF(ISBLANK(B54), "-",E54*$G$38)</f>
        <v>7.5945116439932692</v>
      </c>
      <c r="G54" s="114">
        <f>IF(ISBLANK(B54),"-",F54*$B$48)</f>
        <v>44.382326047496669</v>
      </c>
      <c r="H54" s="117">
        <f>IF(ISBLANK(B54),"-",G54*$B$46/B54)</f>
        <v>887.64652094993346</v>
      </c>
      <c r="I54" s="125">
        <f>IF(ISBLANK(B54),"-",H54/$D$46)</f>
        <v>0.98627391216659277</v>
      </c>
      <c r="J54" s="119"/>
    </row>
    <row r="55" spans="1:10" ht="27" customHeight="1" x14ac:dyDescent="0.4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">
      <c r="C56" s="52" t="s">
        <v>33</v>
      </c>
      <c r="D56" s="85">
        <f>AVERAGE(D52:D55)</f>
        <v>0</v>
      </c>
      <c r="F56" s="52" t="s">
        <v>33</v>
      </c>
      <c r="G56" s="93">
        <f>AVERAGE(G52:G55)</f>
        <v>44.641771409304518</v>
      </c>
      <c r="H56" s="141">
        <f>AVERAGE(H52:H55)</f>
        <v>892.83542818609033</v>
      </c>
      <c r="I56" s="126">
        <f>AVERAGE(I52:I55)</f>
        <v>0.99203936465121156</v>
      </c>
      <c r="J56" s="121"/>
    </row>
    <row r="57" spans="1:10" ht="26.25" customHeight="1" x14ac:dyDescent="0.4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5.4350200745556772E-3</v>
      </c>
      <c r="I57" s="90">
        <f>STDEV(I52:I55)/I56</f>
        <v>5.4350200745556815E-3</v>
      </c>
      <c r="J57" s="122"/>
    </row>
    <row r="58" spans="1:10" ht="27" customHeight="1" x14ac:dyDescent="0.4">
      <c r="C58" s="55" t="s">
        <v>35</v>
      </c>
      <c r="D58" s="56">
        <f>COUNT(D52:D55)</f>
        <v>3</v>
      </c>
      <c r="F58" s="55" t="s">
        <v>35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x14ac:dyDescent="0.3">
      <c r="H59" s="23"/>
      <c r="J59" s="6"/>
    </row>
    <row r="60" spans="1:10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x14ac:dyDescent="0.3">
      <c r="B62" s="150" t="s">
        <v>51</v>
      </c>
      <c r="C62" s="150"/>
      <c r="E62" s="37" t="s">
        <v>52</v>
      </c>
      <c r="F62" s="29"/>
      <c r="G62" s="150" t="s">
        <v>53</v>
      </c>
      <c r="H62" s="150"/>
    </row>
    <row r="63" spans="1:10" ht="83.25" customHeight="1" x14ac:dyDescent="0.3">
      <c r="A63" s="30" t="s">
        <v>54</v>
      </c>
      <c r="B63" s="31"/>
      <c r="C63" s="31"/>
      <c r="E63" s="32"/>
      <c r="F63" s="27"/>
      <c r="G63" s="33"/>
      <c r="H63" s="33"/>
    </row>
    <row r="64" spans="1:10" ht="84" customHeight="1" x14ac:dyDescent="0.3">
      <c r="A64" s="30" t="s">
        <v>55</v>
      </c>
      <c r="B64" s="34"/>
      <c r="C64" s="34"/>
      <c r="E64" s="35"/>
      <c r="F64" s="27"/>
      <c r="G64" s="36"/>
      <c r="H64" s="36"/>
    </row>
    <row r="65" spans="1:9" x14ac:dyDescent="0.3">
      <c r="A65" s="25"/>
      <c r="B65" s="25"/>
      <c r="C65" s="18"/>
      <c r="D65" s="18"/>
      <c r="E65" s="18"/>
      <c r="F65" s="26"/>
      <c r="G65" s="18"/>
      <c r="H65" s="18"/>
      <c r="I65" s="7"/>
    </row>
    <row r="66" spans="1:9" x14ac:dyDescent="0.3">
      <c r="A66" s="25"/>
      <c r="B66" s="25"/>
      <c r="C66" s="18"/>
      <c r="D66" s="18"/>
      <c r="E66" s="18"/>
      <c r="F66" s="26"/>
      <c r="G66" s="18"/>
      <c r="H66" s="18"/>
      <c r="I66" s="7"/>
    </row>
    <row r="67" spans="1:9" x14ac:dyDescent="0.3">
      <c r="A67" s="25"/>
      <c r="B67" s="25"/>
      <c r="C67" s="18"/>
      <c r="D67" s="18"/>
      <c r="E67" s="18"/>
      <c r="F67" s="26"/>
      <c r="G67" s="18"/>
      <c r="H67" s="18"/>
      <c r="I67" s="7"/>
    </row>
    <row r="68" spans="1:9" x14ac:dyDescent="0.3">
      <c r="A68" s="25"/>
      <c r="B68" s="25"/>
      <c r="C68" s="18"/>
      <c r="D68" s="18"/>
      <c r="E68" s="18"/>
      <c r="F68" s="26"/>
      <c r="G68" s="18"/>
      <c r="H68" s="18"/>
      <c r="I68" s="7"/>
    </row>
    <row r="69" spans="1:9" x14ac:dyDescent="0.3">
      <c r="A69" s="25"/>
      <c r="B69" s="25"/>
      <c r="C69" s="18"/>
      <c r="D69" s="18"/>
      <c r="E69" s="18"/>
      <c r="F69" s="26"/>
      <c r="G69" s="18"/>
      <c r="H69" s="18"/>
      <c r="I69" s="7"/>
    </row>
    <row r="70" spans="1:9" x14ac:dyDescent="0.3">
      <c r="A70" s="25"/>
      <c r="B70" s="25"/>
      <c r="C70" s="18"/>
      <c r="D70" s="18"/>
      <c r="E70" s="18"/>
      <c r="F70" s="26"/>
      <c r="G70" s="18"/>
      <c r="H70" s="18"/>
      <c r="I70" s="7"/>
    </row>
    <row r="71" spans="1:9" x14ac:dyDescent="0.3">
      <c r="A71" s="25"/>
      <c r="B71" s="25"/>
      <c r="C71" s="18"/>
      <c r="D71" s="18"/>
      <c r="E71" s="18"/>
      <c r="F71" s="26"/>
      <c r="G71" s="18"/>
      <c r="H71" s="18"/>
      <c r="I71" s="7"/>
    </row>
    <row r="72" spans="1:9" x14ac:dyDescent="0.3">
      <c r="A72" s="25"/>
      <c r="B72" s="25"/>
      <c r="C72" s="18"/>
      <c r="D72" s="18"/>
      <c r="E72" s="18"/>
      <c r="F72" s="26"/>
      <c r="G72" s="18"/>
      <c r="H72" s="18"/>
      <c r="I72" s="7"/>
    </row>
    <row r="73" spans="1:9" x14ac:dyDescent="0.3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Worksheet</vt:lpstr>
      <vt:lpstr>sodium chloride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2015-09-04T11:25:50Z</dcterms:modified>
</cp:coreProperties>
</file>