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NEVIRAPINE" sheetId="2" r:id="rId2"/>
    <sheet name="RD" sheetId="3" r:id="rId3"/>
  </sheets>
  <externalReferences>
    <externalReference r:id="rId4"/>
  </externalReferences>
  <definedNames>
    <definedName name="_xlnm.Print_Area" localSheetId="1">NEVIRAPINE!$A$1:$H$81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2" l="1"/>
  <c r="D58" i="2" s="1"/>
  <c r="B70" i="2" s="1"/>
  <c r="D33" i="3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H65" i="2"/>
  <c r="G65" i="2"/>
  <c r="H64" i="2"/>
  <c r="G64" i="2"/>
  <c r="G63" i="2"/>
  <c r="H63" i="2" s="1"/>
  <c r="G62" i="2"/>
  <c r="H62" i="2" s="1"/>
  <c r="G61" i="2"/>
  <c r="H61" i="2" s="1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F46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40" i="2" l="1"/>
  <c r="G38" i="2"/>
  <c r="G42" i="2" s="1"/>
  <c r="G39" i="2"/>
  <c r="D45" i="2"/>
  <c r="H75" i="2"/>
  <c r="C37" i="3"/>
  <c r="C35" i="3"/>
  <c r="H73" i="2"/>
  <c r="D46" i="2" l="1"/>
  <c r="E38" i="2"/>
  <c r="E39" i="2"/>
  <c r="E40" i="2"/>
  <c r="C39" i="3"/>
  <c r="H74" i="2"/>
  <c r="G77" i="2"/>
  <c r="D52" i="2" l="1"/>
  <c r="D50" i="2"/>
  <c r="D51" i="2" s="1"/>
  <c r="E42" i="2"/>
</calcChain>
</file>

<file path=xl/sharedStrings.xml><?xml version="1.0" encoding="utf-8"?>
<sst xmlns="http://schemas.openxmlformats.org/spreadsheetml/2006/main" count="171" uniqueCount="116">
  <si>
    <t>HPLC System Suitability Report</t>
  </si>
  <si>
    <t>Analysis Data</t>
  </si>
  <si>
    <t>Assay</t>
  </si>
  <si>
    <t>Sample(s)</t>
  </si>
  <si>
    <t>Reference Substance:</t>
  </si>
  <si>
    <t>Nevirapine Oral Suspension</t>
  </si>
  <si>
    <t>% age Purity:</t>
  </si>
  <si>
    <t>NDQD201508107</t>
  </si>
  <si>
    <t>Weight (mg):</t>
  </si>
  <si>
    <t xml:space="preserve"> Nevirapine  Oral suspension </t>
  </si>
  <si>
    <t>Standard Conc (mg/mL):</t>
  </si>
  <si>
    <t>Each 5 ml contains: Nevirapine USP (as Nevirapine hemihydrate) 50 mg</t>
  </si>
  <si>
    <t>2015-08-11 14:49:43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</si>
  <si>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</si>
  <si>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</si>
  <si>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</si>
  <si>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</si>
  <si>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</si>
  <si>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</si>
  <si>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</si>
  <si>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</si>
  <si>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</si>
  <si>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</si>
  <si>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</si>
  <si>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</si>
  <si>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</si>
  <si>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</si>
  <si>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</si>
  <si>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</si>
  <si>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</si>
  <si>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</si>
  <si>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</si>
  <si>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</si>
  <si>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</si>
  <si>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</si>
  <si>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</si>
  <si>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</si>
  <si>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</si>
  <si>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</si>
  <si>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</si>
  <si>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</si>
  <si>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</si>
  <si>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</si>
  <si>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</si>
  <si>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</si>
  <si>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</si>
  <si>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</si>
  <si>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</si>
  <si>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</si>
  <si>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</si>
  <si>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</si>
  <si>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</si>
  <si>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</si>
  <si>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</si>
  <si>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</si>
  <si>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</si>
  <si>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</si>
  <si>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</si>
  <si>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</si>
  <si>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</si>
  <si>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</si>
  <si>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</si>
  <si>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</si>
  <si>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</si>
  <si>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</si>
  <si>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</si>
  <si>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</si>
  <si>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</si>
  <si>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</si>
  <si>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</si>
  <si>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</si>
  <si>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</si>
  <si>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</si>
  <si>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</si>
  <si>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</si>
  <si>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</si>
  <si>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</si>
  <si>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</si>
  <si>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</si>
  <si>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</si>
  <si>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</si>
  <si>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</si>
  <si>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</si>
  <si>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</si>
  <si>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</si>
  <si>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</si>
  <si>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</si>
  <si>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</si>
  <si>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</si>
  <si>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</si>
  <si>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</si>
  <si>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</si>
  <si>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</si>
  <si>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</si>
  <si>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</si>
  <si>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</si>
  <si>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</si>
  <si>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</si>
  <si>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</si>
  <si>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</si>
  <si>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</si>
  <si>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</si>
  <si>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</si>
  <si>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</si>
  <si>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</si>
  <si>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</si>
  <si>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</si>
  <si>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</si>
  <si>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</si>
  <si>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</si>
  <si>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</si>
  <si>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</si>
  <si>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Nevirapine suspension</t>
  </si>
  <si>
    <t>Nevirapine</t>
  </si>
  <si>
    <t>Each 5 ml contains 50 mg Nevirapine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</si>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</sst>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124054354</v>
      </c>
      <c r="C24" s="18">
        <v>4332.9633800000001</v>
      </c>
      <c r="D24" s="19">
        <v>1.7</v>
      </c>
      <c r="E24" s="20">
        <v>8.2650000000000006</v>
      </c>
    </row>
    <row r="25" spans="1:6" ht="16.5" customHeight="1" x14ac:dyDescent="0.3">
      <c r="A25" s="17">
        <v>2</v>
      </c>
      <c r="B25" s="18">
        <v>124295974</v>
      </c>
      <c r="C25" s="18">
        <v>4324.4379900000004</v>
      </c>
      <c r="D25" s="19">
        <v>1.7</v>
      </c>
      <c r="E25" s="19">
        <v>8.2560000000000002</v>
      </c>
    </row>
    <row r="26" spans="1:6" ht="16.5" customHeight="1" x14ac:dyDescent="0.3">
      <c r="A26" s="17">
        <v>3</v>
      </c>
      <c r="B26" s="18">
        <v>124393358</v>
      </c>
      <c r="C26" s="18">
        <v>4341.7168000000001</v>
      </c>
      <c r="D26" s="19">
        <v>1.7</v>
      </c>
      <c r="E26" s="19">
        <v>8.2460000000000004</v>
      </c>
    </row>
    <row r="27" spans="1:6" ht="16.5" customHeight="1" x14ac:dyDescent="0.3">
      <c r="A27" s="17">
        <v>4</v>
      </c>
      <c r="B27" s="18">
        <v>124503729</v>
      </c>
      <c r="C27" s="18">
        <v>4317.7138699999996</v>
      </c>
      <c r="D27" s="19">
        <v>1.8</v>
      </c>
      <c r="E27" s="19">
        <v>8.2360000000000007</v>
      </c>
    </row>
    <row r="28" spans="1:6" ht="16.5" customHeight="1" x14ac:dyDescent="0.3">
      <c r="A28" s="17">
        <v>5</v>
      </c>
      <c r="B28" s="18">
        <v>124427132</v>
      </c>
      <c r="C28" s="18">
        <v>4327.09033</v>
      </c>
      <c r="D28" s="19">
        <v>1.8</v>
      </c>
      <c r="E28" s="19">
        <v>8.2260000000000009</v>
      </c>
    </row>
    <row r="29" spans="1:6" ht="16.5" customHeight="1" x14ac:dyDescent="0.3">
      <c r="A29" s="17">
        <v>6</v>
      </c>
      <c r="B29" s="21">
        <v>124710198</v>
      </c>
      <c r="C29" s="21">
        <v>4338.0488299999997</v>
      </c>
      <c r="D29" s="22">
        <v>1.7</v>
      </c>
      <c r="E29" s="22">
        <v>8.2170000000000005</v>
      </c>
    </row>
    <row r="30" spans="1:6" ht="16.5" customHeight="1" x14ac:dyDescent="0.3">
      <c r="A30" s="23" t="s">
        <v>18</v>
      </c>
      <c r="B30" s="24">
        <f>AVERAGE(B24:B29)</f>
        <v>124397457.5</v>
      </c>
      <c r="C30" s="25">
        <f>AVERAGE(C24:C29)</f>
        <v>4330.3285333333333</v>
      </c>
      <c r="D30" s="26">
        <f>AVERAGE(D24:D29)</f>
        <v>1.7333333333333332</v>
      </c>
      <c r="E30" s="26">
        <f>AVERAGE(E24:E29)</f>
        <v>8.2409999999999997</v>
      </c>
    </row>
    <row r="31" spans="1:6" ht="16.5" customHeight="1" x14ac:dyDescent="0.3">
      <c r="A31" s="27" t="s">
        <v>19</v>
      </c>
      <c r="B31" s="28">
        <f>(STDEV(B24:B29)/B30)</f>
        <v>1.7539090474190744E-3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60" zoomScale="8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5">
      <c r="A2" s="262"/>
      <c r="B2" s="262"/>
      <c r="C2" s="262"/>
      <c r="D2" s="262"/>
      <c r="E2" s="262"/>
      <c r="F2" s="262"/>
      <c r="G2" s="262"/>
      <c r="H2" s="262"/>
    </row>
    <row r="3" spans="1:8" x14ac:dyDescent="0.25">
      <c r="A3" s="262"/>
      <c r="B3" s="262"/>
      <c r="C3" s="262"/>
      <c r="D3" s="262"/>
      <c r="E3" s="262"/>
      <c r="F3" s="262"/>
      <c r="G3" s="262"/>
      <c r="H3" s="262"/>
    </row>
    <row r="4" spans="1:8" x14ac:dyDescent="0.25">
      <c r="A4" s="262"/>
      <c r="B4" s="262"/>
      <c r="C4" s="262"/>
      <c r="D4" s="262"/>
      <c r="E4" s="262"/>
      <c r="F4" s="262"/>
      <c r="G4" s="262"/>
      <c r="H4" s="262"/>
    </row>
    <row r="5" spans="1:8" x14ac:dyDescent="0.25">
      <c r="A5" s="262"/>
      <c r="B5" s="262"/>
      <c r="C5" s="262"/>
      <c r="D5" s="262"/>
      <c r="E5" s="262"/>
      <c r="F5" s="262"/>
      <c r="G5" s="262"/>
      <c r="H5" s="262"/>
    </row>
    <row r="6" spans="1:8" x14ac:dyDescent="0.25">
      <c r="A6" s="262"/>
      <c r="B6" s="262"/>
      <c r="C6" s="262"/>
      <c r="D6" s="262"/>
      <c r="E6" s="262"/>
      <c r="F6" s="262"/>
      <c r="G6" s="262"/>
      <c r="H6" s="262"/>
    </row>
    <row r="7" spans="1:8" x14ac:dyDescent="0.25">
      <c r="A7" s="262"/>
      <c r="B7" s="262"/>
      <c r="C7" s="262"/>
      <c r="D7" s="262"/>
      <c r="E7" s="262"/>
      <c r="F7" s="262"/>
      <c r="G7" s="262"/>
      <c r="H7" s="262"/>
    </row>
    <row r="8" spans="1:8" x14ac:dyDescent="0.25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5">
      <c r="A9" s="263"/>
      <c r="B9" s="263"/>
      <c r="C9" s="263"/>
      <c r="D9" s="263"/>
      <c r="E9" s="263"/>
      <c r="F9" s="263"/>
      <c r="G9" s="263"/>
      <c r="H9" s="263"/>
    </row>
    <row r="10" spans="1:8" x14ac:dyDescent="0.25">
      <c r="A10" s="263"/>
      <c r="B10" s="263"/>
      <c r="C10" s="263"/>
      <c r="D10" s="263"/>
      <c r="E10" s="263"/>
      <c r="F10" s="263"/>
      <c r="G10" s="263"/>
      <c r="H10" s="263"/>
    </row>
    <row r="11" spans="1:8" x14ac:dyDescent="0.25">
      <c r="A11" s="263"/>
      <c r="B11" s="263"/>
      <c r="C11" s="263"/>
      <c r="D11" s="263"/>
      <c r="E11" s="263"/>
      <c r="F11" s="263"/>
      <c r="G11" s="263"/>
      <c r="H11" s="263"/>
    </row>
    <row r="12" spans="1:8" x14ac:dyDescent="0.25">
      <c r="A12" s="263"/>
      <c r="B12" s="263"/>
      <c r="C12" s="263"/>
      <c r="D12" s="263"/>
      <c r="E12" s="263"/>
      <c r="F12" s="263"/>
      <c r="G12" s="263"/>
      <c r="H12" s="263"/>
    </row>
    <row r="13" spans="1:8" x14ac:dyDescent="0.25">
      <c r="A13" s="263"/>
      <c r="B13" s="263"/>
      <c r="C13" s="263"/>
      <c r="D13" s="263"/>
      <c r="E13" s="263"/>
      <c r="F13" s="263"/>
      <c r="G13" s="263"/>
      <c r="H13" s="263"/>
    </row>
    <row r="14" spans="1:8" x14ac:dyDescent="0.25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25"/>
    <row r="16" spans="1:8" ht="19.5" customHeight="1" x14ac:dyDescent="0.3">
      <c r="A16" s="265" t="s">
        <v>33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25">
      <c r="A17" s="264" t="s">
        <v>34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54" t="s">
        <v>35</v>
      </c>
      <c r="B18" s="246" t="s">
        <v>5</v>
      </c>
      <c r="C18" s="246"/>
    </row>
    <row r="19" spans="1:14" ht="26.25" customHeight="1" x14ac:dyDescent="0.4">
      <c r="A19" s="54" t="s">
        <v>36</v>
      </c>
      <c r="B19" s="155" t="s">
        <v>7</v>
      </c>
      <c r="C19" s="178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38" t="s">
        <v>11</v>
      </c>
      <c r="C21" s="238"/>
      <c r="D21" s="238"/>
      <c r="E21" s="238"/>
      <c r="F21" s="238"/>
      <c r="G21" s="238"/>
      <c r="H21" s="238"/>
      <c r="I21" s="238"/>
    </row>
    <row r="22" spans="1:14" ht="26.25" customHeight="1" x14ac:dyDescent="0.4">
      <c r="A22" s="54" t="s">
        <v>39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6" t="s">
        <v>113</v>
      </c>
      <c r="C26" s="246"/>
    </row>
    <row r="27" spans="1:14" ht="26.25" customHeight="1" x14ac:dyDescent="0.4">
      <c r="A27" s="59" t="s">
        <v>41</v>
      </c>
      <c r="B27" s="238" t="s">
        <v>115</v>
      </c>
      <c r="C27" s="238"/>
    </row>
    <row r="28" spans="1:14" ht="27" customHeight="1" x14ac:dyDescent="0.4">
      <c r="A28" s="59" t="s">
        <v>6</v>
      </c>
      <c r="B28" s="154">
        <v>99.15</v>
      </c>
    </row>
    <row r="29" spans="1:14" s="9" customFormat="1" ht="27" customHeight="1" x14ac:dyDescent="0.4">
      <c r="A29" s="59" t="s">
        <v>42</v>
      </c>
      <c r="B29" s="153">
        <v>0</v>
      </c>
      <c r="C29" s="249" t="s">
        <v>43</v>
      </c>
      <c r="D29" s="250"/>
      <c r="E29" s="250"/>
      <c r="F29" s="250"/>
      <c r="G29" s="250"/>
      <c r="H29" s="251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99.15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4">
        <v>1</v>
      </c>
      <c r="C31" s="252" t="s">
        <v>46</v>
      </c>
      <c r="D31" s="253"/>
      <c r="E31" s="253"/>
      <c r="F31" s="253"/>
      <c r="G31" s="253"/>
      <c r="H31" s="254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4">
        <v>1</v>
      </c>
      <c r="C32" s="252" t="s">
        <v>48</v>
      </c>
      <c r="D32" s="253"/>
      <c r="E32" s="253"/>
      <c r="F32" s="253"/>
      <c r="G32" s="253"/>
      <c r="H32" s="254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8">
        <v>25</v>
      </c>
      <c r="C36" s="53"/>
      <c r="D36" s="240" t="s">
        <v>52</v>
      </c>
      <c r="E36" s="241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3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10</v>
      </c>
      <c r="C38" s="75">
        <v>1</v>
      </c>
      <c r="D38" s="160">
        <v>124797379</v>
      </c>
      <c r="E38" s="119">
        <f>IF(ISBLANK(D38),"-",$D$48/$D$45*D38)</f>
        <v>125465760.19772534</v>
      </c>
      <c r="F38" s="160">
        <v>119167770</v>
      </c>
      <c r="G38" s="111">
        <f>IF(ISBLANK(F38),"-",$D$48/$F$45*F38)</f>
        <v>122943309.86874524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71">
        <v>2</v>
      </c>
      <c r="D39" s="161">
        <v>124618257</v>
      </c>
      <c r="E39" s="120">
        <f>IF(ISBLANK(D39),"-",$D$48/$D$45*D39)</f>
        <v>125285678.86846814</v>
      </c>
      <c r="F39" s="161">
        <v>119419819</v>
      </c>
      <c r="G39" s="112">
        <f>IF(ISBLANK(F39),"-",$D$48/$F$45*F39)</f>
        <v>123203344.42598422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124810131</v>
      </c>
      <c r="E40" s="120">
        <f>IF(ISBLANK(D40),"-",$D$48/$D$45*D40)</f>
        <v>125478580.49400771</v>
      </c>
      <c r="F40" s="161">
        <v>119215510</v>
      </c>
      <c r="G40" s="112">
        <f>IF(ISBLANK(F40),"-",$D$48/$F$45*F40)</f>
        <v>122992562.39409781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124741922.33333333</v>
      </c>
      <c r="E42" s="101">
        <f>AVERAGE(E38:E41)</f>
        <v>125410006.52006705</v>
      </c>
      <c r="F42" s="79">
        <f>AVERAGE(F38:F41)</f>
        <v>119267699.66666667</v>
      </c>
      <c r="G42" s="80">
        <f>AVERAGE(G38:G41)</f>
        <v>123046405.56294243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25.08</v>
      </c>
      <c r="E43" s="76"/>
      <c r="F43" s="163">
        <v>24.44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25.08</v>
      </c>
      <c r="E44" s="82"/>
      <c r="F44" s="81">
        <f>F43*$B$34</f>
        <v>24.44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83.333333333333343</v>
      </c>
      <c r="C45" s="141" t="s">
        <v>69</v>
      </c>
      <c r="D45" s="143">
        <f>D44*$B$30/100</f>
        <v>24.866819999999997</v>
      </c>
      <c r="E45" s="84"/>
      <c r="F45" s="83">
        <f>F44*$B$30/100</f>
        <v>24.23226</v>
      </c>
      <c r="G45" s="84"/>
    </row>
    <row r="46" spans="1:14" ht="19.5" customHeight="1" x14ac:dyDescent="0.3">
      <c r="A46" s="242" t="s">
        <v>70</v>
      </c>
      <c r="B46" s="247"/>
      <c r="C46" s="141" t="s">
        <v>71</v>
      </c>
      <c r="D46" s="142">
        <f>D45/$B$45</f>
        <v>0.29840183999999992</v>
      </c>
      <c r="E46" s="84"/>
      <c r="F46" s="85">
        <f>F45/$B$45</f>
        <v>0.29078711999999995</v>
      </c>
      <c r="G46" s="84"/>
    </row>
    <row r="47" spans="1:14" ht="27" customHeight="1" x14ac:dyDescent="0.4">
      <c r="A47" s="244"/>
      <c r="B47" s="248"/>
      <c r="C47" s="141" t="s">
        <v>72</v>
      </c>
      <c r="D47" s="165">
        <v>0.3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25.000000000000004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25.000000000000004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124228206.04150474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1.045924852474474E-2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Each 5 ml contains: Nevirapine USP (as Nevirapine hemihydrate) 50 mg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50</v>
      </c>
      <c r="E56" s="130" t="str">
        <f>B20</f>
        <v xml:space="preserve"> Nevirapine  Oral suspension </v>
      </c>
    </row>
    <row r="57" spans="1:12" ht="18.75" x14ac:dyDescent="0.3">
      <c r="A57" s="55" t="s">
        <v>81</v>
      </c>
      <c r="B57" s="177">
        <f>RD!C39</f>
        <v>1.1165262053022615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5.5826310265113079</v>
      </c>
    </row>
    <row r="59" spans="1:12" ht="19.5" customHeight="1" x14ac:dyDescent="0.25"/>
    <row r="60" spans="1:12" s="9" customFormat="1" ht="27" customHeight="1" x14ac:dyDescent="0.4">
      <c r="A60" s="69" t="s">
        <v>84</v>
      </c>
      <c r="B60" s="158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58" t="s">
        <v>90</v>
      </c>
      <c r="D61" s="255">
        <v>3.0458099999999999</v>
      </c>
      <c r="E61" s="123">
        <v>1</v>
      </c>
      <c r="F61" s="168">
        <v>116805683</v>
      </c>
      <c r="G61" s="134">
        <f>IF(ISBLANK(F61),"-",(F61/$D$50*$D$47*$B$69)*$D$58/$D$61)</f>
        <v>51.701260432207043</v>
      </c>
      <c r="H61" s="131">
        <f t="shared" ref="H61:H72" si="0">IF(ISBLANK(F61),"-",G61/$D$56)</f>
        <v>1.0340252086441408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59"/>
      <c r="D62" s="256"/>
      <c r="E62" s="124">
        <v>2</v>
      </c>
      <c r="F62" s="161">
        <v>116689651</v>
      </c>
      <c r="G62" s="135">
        <f>IF(ISBLANK(F62),"-",(F62/$D$50*$D$47*$B$69)*$D$58/$D$61)</f>
        <v>51.649901624173111</v>
      </c>
      <c r="H62" s="132">
        <f t="shared" si="0"/>
        <v>1.0329980324834622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59"/>
      <c r="D63" s="256"/>
      <c r="E63" s="124">
        <v>3</v>
      </c>
      <c r="F63" s="161">
        <v>116656672</v>
      </c>
      <c r="G63" s="135">
        <f>IF(ISBLANK(F63),"-",(F63/$D$50*$D$47*$B$69)*$D$58/$D$61)</f>
        <v>51.635304253360296</v>
      </c>
      <c r="H63" s="132">
        <f t="shared" si="0"/>
        <v>1.0327060850672058</v>
      </c>
      <c r="L63" s="61"/>
    </row>
    <row r="64" spans="1:12" ht="27" customHeight="1" x14ac:dyDescent="0.4">
      <c r="A64" s="70" t="s">
        <v>93</v>
      </c>
      <c r="B64" s="159">
        <v>1</v>
      </c>
      <c r="C64" s="260"/>
      <c r="D64" s="257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58" t="s">
        <v>95</v>
      </c>
      <c r="D65" s="255">
        <v>3.2566999999999999</v>
      </c>
      <c r="E65" s="94">
        <v>1</v>
      </c>
      <c r="F65" s="161">
        <v>124599466</v>
      </c>
      <c r="G65" s="134">
        <f>IF(ISBLANK(F65),"-",(F65/$D$50*$D$47*$B$69)*$D$58/$D$65)</f>
        <v>51.579650236468567</v>
      </c>
      <c r="H65" s="131">
        <f t="shared" si="0"/>
        <v>1.0315930047293713</v>
      </c>
    </row>
    <row r="66" spans="1:11" ht="23.25" customHeight="1" x14ac:dyDescent="0.4">
      <c r="A66" s="70" t="s">
        <v>96</v>
      </c>
      <c r="B66" s="159">
        <v>1</v>
      </c>
      <c r="C66" s="259"/>
      <c r="D66" s="256"/>
      <c r="E66" s="95">
        <v>2</v>
      </c>
      <c r="F66" s="161">
        <v>124439803</v>
      </c>
      <c r="G66" s="135">
        <f>IF(ISBLANK(F66),"-",(F66/$D$50*$D$47*$B$69)*$D$58/$D$65)</f>
        <v>51.513555557573987</v>
      </c>
      <c r="H66" s="132">
        <f t="shared" si="0"/>
        <v>1.0302711111514797</v>
      </c>
    </row>
    <row r="67" spans="1:11" ht="24.75" customHeight="1" x14ac:dyDescent="0.4">
      <c r="A67" s="70" t="s">
        <v>97</v>
      </c>
      <c r="B67" s="159">
        <v>1</v>
      </c>
      <c r="C67" s="259"/>
      <c r="D67" s="256"/>
      <c r="E67" s="95">
        <v>3</v>
      </c>
      <c r="F67" s="161">
        <v>124489873</v>
      </c>
      <c r="G67" s="135">
        <f>IF(ISBLANK(F67),"-",(F67/$D$50*$D$47*$B$69)*$D$58/$D$65)</f>
        <v>51.534282717731642</v>
      </c>
      <c r="H67" s="132">
        <f t="shared" si="0"/>
        <v>1.0306856543546328</v>
      </c>
    </row>
    <row r="68" spans="1:11" ht="27" customHeight="1" x14ac:dyDescent="0.4">
      <c r="A68" s="70" t="s">
        <v>98</v>
      </c>
      <c r="B68" s="159">
        <v>1</v>
      </c>
      <c r="C68" s="260"/>
      <c r="D68" s="257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58" t="s">
        <v>100</v>
      </c>
      <c r="D69" s="255">
        <v>3.4680200000000001</v>
      </c>
      <c r="E69" s="94">
        <v>1</v>
      </c>
      <c r="F69" s="168">
        <v>133837147</v>
      </c>
      <c r="G69" s="134">
        <f>IF(ISBLANK(F69),"-",(F69/$D$50*$D$47*$B$69)*$D$58/$D$69)</f>
        <v>52.027749766523065</v>
      </c>
      <c r="H69" s="132">
        <f t="shared" si="0"/>
        <v>1.0405549953304614</v>
      </c>
    </row>
    <row r="70" spans="1:11" ht="22.5" customHeight="1" x14ac:dyDescent="0.4">
      <c r="A70" s="148" t="s">
        <v>101</v>
      </c>
      <c r="B70" s="170">
        <f>(D47*B69)/D56*D58</f>
        <v>3.3495786159067849</v>
      </c>
      <c r="C70" s="259"/>
      <c r="D70" s="256"/>
      <c r="E70" s="95">
        <v>2</v>
      </c>
      <c r="F70" s="161">
        <v>133690814</v>
      </c>
      <c r="G70" s="135">
        <f>IF(ISBLANK(F70),"-",(F70/$D$50*$D$47*$B$69)*$D$58/$D$69)</f>
        <v>51.97086438845546</v>
      </c>
      <c r="H70" s="132">
        <f t="shared" si="0"/>
        <v>1.0394172877691092</v>
      </c>
    </row>
    <row r="71" spans="1:11" ht="23.25" customHeight="1" x14ac:dyDescent="0.4">
      <c r="A71" s="242" t="s">
        <v>70</v>
      </c>
      <c r="B71" s="243"/>
      <c r="C71" s="259"/>
      <c r="D71" s="256"/>
      <c r="E71" s="95">
        <v>3</v>
      </c>
      <c r="F71" s="161">
        <v>133841256</v>
      </c>
      <c r="G71" s="135">
        <f>IF(ISBLANK(F71),"-",(F71/$D$50*$D$47*$B$69)*$D$58/$D$69)</f>
        <v>52.029347096028239</v>
      </c>
      <c r="H71" s="132">
        <f t="shared" si="0"/>
        <v>1.0405869419205649</v>
      </c>
    </row>
    <row r="72" spans="1:11" ht="23.25" customHeight="1" x14ac:dyDescent="0.4">
      <c r="A72" s="244"/>
      <c r="B72" s="245"/>
      <c r="C72" s="261"/>
      <c r="D72" s="257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1.034759813494492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4.0982535639113825E-3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39" t="str">
        <f>B20</f>
        <v xml:space="preserve"> Nevirapine  Oral suspension </v>
      </c>
      <c r="D77" s="239"/>
      <c r="E77" s="122" t="s">
        <v>104</v>
      </c>
      <c r="F77" s="122"/>
      <c r="G77" s="176">
        <f>H73</f>
        <v>1.034759813494492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0" t="s">
        <v>31</v>
      </c>
      <c r="B1" s="270"/>
      <c r="C1" s="270"/>
      <c r="D1" s="270"/>
      <c r="E1" s="270"/>
      <c r="F1" s="270"/>
      <c r="G1" s="232"/>
    </row>
    <row r="2" spans="1:7" ht="12.75" customHeight="1" x14ac:dyDescent="0.3">
      <c r="A2" s="270"/>
      <c r="B2" s="270"/>
      <c r="C2" s="270"/>
      <c r="D2" s="270"/>
      <c r="E2" s="270"/>
      <c r="F2" s="270"/>
      <c r="G2" s="232"/>
    </row>
    <row r="3" spans="1:7" ht="12.75" customHeight="1" x14ac:dyDescent="0.3">
      <c r="A3" s="270"/>
      <c r="B3" s="270"/>
      <c r="C3" s="270"/>
      <c r="D3" s="270"/>
      <c r="E3" s="270"/>
      <c r="F3" s="270"/>
      <c r="G3" s="232"/>
    </row>
    <row r="4" spans="1:7" ht="12.75" customHeight="1" x14ac:dyDescent="0.3">
      <c r="A4" s="270"/>
      <c r="B4" s="270"/>
      <c r="C4" s="270"/>
      <c r="D4" s="270"/>
      <c r="E4" s="270"/>
      <c r="F4" s="270"/>
      <c r="G4" s="232"/>
    </row>
    <row r="5" spans="1:7" ht="12.75" customHeight="1" x14ac:dyDescent="0.3">
      <c r="A5" s="270"/>
      <c r="B5" s="270"/>
      <c r="C5" s="270"/>
      <c r="D5" s="270"/>
      <c r="E5" s="270"/>
      <c r="F5" s="270"/>
      <c r="G5" s="232"/>
    </row>
    <row r="6" spans="1:7" ht="12.75" customHeight="1" x14ac:dyDescent="0.3">
      <c r="A6" s="270"/>
      <c r="B6" s="270"/>
      <c r="C6" s="270"/>
      <c r="D6" s="270"/>
      <c r="E6" s="270"/>
      <c r="F6" s="270"/>
      <c r="G6" s="232"/>
    </row>
    <row r="7" spans="1:7" ht="12.75" customHeight="1" x14ac:dyDescent="0.3">
      <c r="A7" s="270"/>
      <c r="B7" s="270"/>
      <c r="C7" s="270"/>
      <c r="D7" s="270"/>
      <c r="E7" s="270"/>
      <c r="F7" s="270"/>
      <c r="G7" s="232"/>
    </row>
    <row r="8" spans="1:7" ht="15" customHeight="1" x14ac:dyDescent="0.3">
      <c r="A8" s="269" t="s">
        <v>32</v>
      </c>
      <c r="B8" s="269"/>
      <c r="C8" s="269"/>
      <c r="D8" s="269"/>
      <c r="E8" s="269"/>
      <c r="F8" s="269"/>
      <c r="G8" s="233"/>
    </row>
    <row r="9" spans="1:7" ht="12.75" customHeight="1" x14ac:dyDescent="0.3">
      <c r="A9" s="269"/>
      <c r="B9" s="269"/>
      <c r="C9" s="269"/>
      <c r="D9" s="269"/>
      <c r="E9" s="269"/>
      <c r="F9" s="269"/>
      <c r="G9" s="233"/>
    </row>
    <row r="10" spans="1:7" ht="12.75" customHeight="1" x14ac:dyDescent="0.3">
      <c r="A10" s="269"/>
      <c r="B10" s="269"/>
      <c r="C10" s="269"/>
      <c r="D10" s="269"/>
      <c r="E10" s="269"/>
      <c r="F10" s="269"/>
      <c r="G10" s="233"/>
    </row>
    <row r="11" spans="1:7" ht="12.75" customHeight="1" x14ac:dyDescent="0.3">
      <c r="A11" s="269"/>
      <c r="B11" s="269"/>
      <c r="C11" s="269"/>
      <c r="D11" s="269"/>
      <c r="E11" s="269"/>
      <c r="F11" s="269"/>
      <c r="G11" s="233"/>
    </row>
    <row r="12" spans="1:7" ht="12.75" customHeight="1" x14ac:dyDescent="0.3">
      <c r="A12" s="269"/>
      <c r="B12" s="269"/>
      <c r="C12" s="269"/>
      <c r="D12" s="269"/>
      <c r="E12" s="269"/>
      <c r="F12" s="269"/>
      <c r="G12" s="233"/>
    </row>
    <row r="13" spans="1:7" ht="12.75" customHeight="1" x14ac:dyDescent="0.3">
      <c r="A13" s="269"/>
      <c r="B13" s="269"/>
      <c r="C13" s="269"/>
      <c r="D13" s="269"/>
      <c r="E13" s="269"/>
      <c r="F13" s="269"/>
      <c r="G13" s="233"/>
    </row>
    <row r="14" spans="1:7" ht="12.75" customHeight="1" x14ac:dyDescent="0.3">
      <c r="A14" s="269"/>
      <c r="B14" s="269"/>
      <c r="C14" s="269"/>
      <c r="D14" s="269"/>
      <c r="E14" s="269"/>
      <c r="F14" s="269"/>
      <c r="G14" s="233"/>
    </row>
    <row r="15" spans="1:7" ht="13.5" customHeight="1" x14ac:dyDescent="0.3"/>
    <row r="16" spans="1:7" ht="19.5" customHeight="1" x14ac:dyDescent="0.3">
      <c r="A16" s="265" t="s">
        <v>33</v>
      </c>
      <c r="B16" s="266"/>
      <c r="C16" s="266"/>
      <c r="D16" s="266"/>
      <c r="E16" s="266"/>
      <c r="F16" s="267"/>
    </row>
    <row r="17" spans="1:13" ht="18.75" customHeight="1" x14ac:dyDescent="0.3">
      <c r="A17" s="268" t="s">
        <v>105</v>
      </c>
      <c r="B17" s="268"/>
      <c r="C17" s="268"/>
      <c r="D17" s="268"/>
      <c r="E17" s="268"/>
      <c r="F17" s="268"/>
    </row>
    <row r="18" spans="1:13" x14ac:dyDescent="0.3">
      <c r="B18" s="1" t="e">
        <f>[1]Relative!B13</f>
        <v>#REF!</v>
      </c>
    </row>
    <row r="20" spans="1:13" ht="16.5" customHeight="1" x14ac:dyDescent="0.3">
      <c r="A20" s="179" t="s">
        <v>35</v>
      </c>
      <c r="B20" s="234" t="s">
        <v>112</v>
      </c>
    </row>
    <row r="21" spans="1:13" ht="16.5" customHeight="1" x14ac:dyDescent="0.3">
      <c r="A21" s="179" t="s">
        <v>36</v>
      </c>
      <c r="B21" s="234" t="s">
        <v>7</v>
      </c>
    </row>
    <row r="22" spans="1:13" ht="16.5" customHeight="1" x14ac:dyDescent="0.3">
      <c r="A22" s="179" t="s">
        <v>37</v>
      </c>
      <c r="B22" s="234" t="s">
        <v>113</v>
      </c>
    </row>
    <row r="23" spans="1:13" ht="16.5" customHeight="1" x14ac:dyDescent="0.3">
      <c r="A23" s="179" t="s">
        <v>38</v>
      </c>
      <c r="B23" s="234" t="s">
        <v>114</v>
      </c>
    </row>
    <row r="24" spans="1:13" ht="16.5" customHeight="1" x14ac:dyDescent="0.3">
      <c r="A24" s="179" t="s">
        <v>39</v>
      </c>
      <c r="B24" s="235">
        <v>42261</v>
      </c>
    </row>
    <row r="25" spans="1:13" ht="16.5" customHeight="1" x14ac:dyDescent="0.3">
      <c r="A25" s="179" t="s">
        <v>40</v>
      </c>
      <c r="B25" s="235">
        <v>42263</v>
      </c>
    </row>
    <row r="27" spans="1:13" ht="13.5" customHeight="1" x14ac:dyDescent="0.3"/>
    <row r="28" spans="1:13" ht="17.25" customHeight="1" x14ac:dyDescent="0.3">
      <c r="B28" s="181" t="s">
        <v>106</v>
      </c>
      <c r="C28" s="182" t="s">
        <v>107</v>
      </c>
      <c r="D28" s="182" t="s">
        <v>108</v>
      </c>
      <c r="E28" s="183"/>
      <c r="F28" s="183"/>
      <c r="G28" s="183"/>
      <c r="H28" s="184"/>
      <c r="I28" s="183"/>
      <c r="J28" s="183"/>
      <c r="K28" s="183"/>
      <c r="L28" s="185"/>
      <c r="M28" s="185"/>
    </row>
    <row r="29" spans="1:13" ht="16.5" customHeight="1" x14ac:dyDescent="0.3">
      <c r="B29" s="186">
        <v>10.92487</v>
      </c>
      <c r="C29" s="187">
        <v>17.232240000000001</v>
      </c>
      <c r="D29" s="187">
        <v>17.96706</v>
      </c>
      <c r="E29" s="188"/>
      <c r="F29" s="188"/>
      <c r="G29" s="188"/>
      <c r="H29" s="184"/>
      <c r="I29" s="188"/>
      <c r="J29" s="188"/>
      <c r="K29" s="188"/>
      <c r="L29" s="185"/>
      <c r="M29" s="185"/>
    </row>
    <row r="30" spans="1:13" ht="15.75" customHeight="1" x14ac:dyDescent="0.3">
      <c r="B30" s="189"/>
      <c r="C30" s="187">
        <v>17.231870000000001</v>
      </c>
      <c r="D30" s="187">
        <v>17.966930000000001</v>
      </c>
      <c r="E30" s="188"/>
      <c r="F30" s="188"/>
      <c r="G30" s="188"/>
      <c r="H30" s="184"/>
      <c r="I30" s="188"/>
      <c r="J30" s="188"/>
      <c r="K30" s="188"/>
      <c r="L30" s="185"/>
      <c r="M30" s="185"/>
    </row>
    <row r="31" spans="1:13" ht="16.5" customHeight="1" x14ac:dyDescent="0.3">
      <c r="B31" s="189"/>
      <c r="C31" s="190">
        <v>17.231480000000001</v>
      </c>
      <c r="D31" s="190">
        <v>17.966390000000001</v>
      </c>
      <c r="E31" s="188"/>
      <c r="F31" s="188"/>
      <c r="G31" s="188"/>
      <c r="H31" s="184"/>
      <c r="I31" s="188"/>
      <c r="J31" s="188"/>
      <c r="K31" s="188"/>
      <c r="L31" s="185"/>
      <c r="M31" s="185"/>
    </row>
    <row r="32" spans="1:13" ht="16.5" customHeight="1" x14ac:dyDescent="0.3">
      <c r="B32" s="189"/>
      <c r="C32" s="191"/>
      <c r="D32" s="192"/>
      <c r="E32" s="188"/>
      <c r="F32" s="188"/>
      <c r="G32" s="188"/>
      <c r="H32" s="184"/>
      <c r="I32" s="188"/>
      <c r="J32" s="188"/>
      <c r="K32" s="188"/>
      <c r="L32" s="185"/>
      <c r="M32" s="185"/>
    </row>
    <row r="33" spans="1:13" ht="17.25" customHeight="1" x14ac:dyDescent="0.3">
      <c r="B33" s="193">
        <f>AVERAGE(B29:B32)</f>
        <v>10.92487</v>
      </c>
      <c r="C33" s="193">
        <f>AVERAGE(C29:C32)</f>
        <v>17.231863333333337</v>
      </c>
      <c r="D33" s="193">
        <f>AVERAGE(D29:D32)</f>
        <v>17.966793333333332</v>
      </c>
      <c r="E33" s="194"/>
      <c r="F33" s="194"/>
      <c r="G33" s="194"/>
      <c r="H33" s="184"/>
      <c r="I33" s="194"/>
      <c r="J33" s="194"/>
      <c r="K33" s="194"/>
      <c r="L33" s="185"/>
      <c r="M33" s="185"/>
    </row>
    <row r="34" spans="1:13" ht="16.5" customHeight="1" x14ac:dyDescent="0.3">
      <c r="B34" s="195"/>
      <c r="C34" s="195"/>
      <c r="D34" s="195"/>
      <c r="E34" s="184"/>
      <c r="F34" s="184"/>
      <c r="G34" s="184"/>
      <c r="H34" s="184"/>
      <c r="I34" s="184"/>
      <c r="J34" s="184"/>
      <c r="K34" s="184"/>
      <c r="L34" s="185"/>
      <c r="M34" s="185"/>
    </row>
    <row r="35" spans="1:13" ht="16.5" customHeight="1" x14ac:dyDescent="0.3">
      <c r="B35" s="196" t="s">
        <v>109</v>
      </c>
      <c r="C35" s="197">
        <f>C33-B33</f>
        <v>6.3069933333333363</v>
      </c>
      <c r="D35" s="195"/>
      <c r="E35" s="184"/>
      <c r="F35" s="198"/>
      <c r="G35" s="184"/>
      <c r="H35" s="184"/>
      <c r="I35" s="184"/>
      <c r="J35" s="198"/>
      <c r="K35" s="184"/>
      <c r="L35" s="185"/>
      <c r="M35" s="185"/>
    </row>
    <row r="36" spans="1:13" ht="16.5" customHeight="1" x14ac:dyDescent="0.3">
      <c r="B36" s="195"/>
      <c r="C36" s="199"/>
      <c r="D36" s="195"/>
      <c r="E36" s="184"/>
      <c r="F36" s="198"/>
      <c r="G36" s="184"/>
      <c r="H36" s="184"/>
      <c r="I36" s="184"/>
      <c r="J36" s="198"/>
      <c r="K36" s="184"/>
      <c r="L36" s="185"/>
      <c r="M36" s="185"/>
    </row>
    <row r="37" spans="1:13" ht="16.5" customHeight="1" x14ac:dyDescent="0.3">
      <c r="B37" s="196" t="s">
        <v>110</v>
      </c>
      <c r="C37" s="197">
        <f>D33-B33</f>
        <v>7.0419233333333313</v>
      </c>
      <c r="D37" s="195"/>
      <c r="E37" s="184"/>
      <c r="F37" s="198"/>
      <c r="G37" s="184"/>
      <c r="H37" s="184"/>
      <c r="I37" s="184"/>
      <c r="J37" s="198"/>
      <c r="K37" s="184"/>
      <c r="L37" s="185"/>
      <c r="M37" s="185"/>
    </row>
    <row r="38" spans="1:13" ht="16.5" customHeight="1" x14ac:dyDescent="0.3">
      <c r="B38" s="195"/>
      <c r="C38" s="199"/>
      <c r="D38" s="195"/>
      <c r="E38" s="184"/>
      <c r="F38" s="200"/>
      <c r="G38" s="201"/>
      <c r="H38" s="201"/>
      <c r="I38" s="201"/>
      <c r="J38" s="200"/>
      <c r="K38" s="184"/>
      <c r="L38" s="185"/>
      <c r="M38" s="185"/>
    </row>
    <row r="39" spans="1:13" ht="32.25" customHeight="1" x14ac:dyDescent="0.3">
      <c r="B39" s="202" t="s">
        <v>111</v>
      </c>
      <c r="C39" s="203">
        <f>C37/C35</f>
        <v>1.1165262053022615</v>
      </c>
      <c r="D39" s="195"/>
      <c r="E39" s="204"/>
      <c r="F39" s="205"/>
      <c r="G39" s="201"/>
      <c r="H39" s="201"/>
      <c r="I39" s="206"/>
      <c r="J39" s="205"/>
      <c r="K39" s="184"/>
      <c r="L39" s="185"/>
      <c r="M39" s="185"/>
    </row>
    <row r="40" spans="1:13" ht="14.25" customHeight="1" x14ac:dyDescent="0.3">
      <c r="A40" s="207"/>
      <c r="B40" s="208"/>
      <c r="C40" s="209"/>
      <c r="D40" s="210"/>
      <c r="E40" s="209"/>
      <c r="G40" s="211"/>
      <c r="H40" s="211"/>
      <c r="I40" s="212"/>
      <c r="J40" s="213"/>
    </row>
    <row r="41" spans="1:13" ht="16.5" customHeight="1" x14ac:dyDescent="0.3">
      <c r="A41" s="180"/>
      <c r="B41" s="214" t="s">
        <v>26</v>
      </c>
      <c r="C41" s="214"/>
      <c r="D41" s="215" t="s">
        <v>27</v>
      </c>
      <c r="E41" s="216"/>
      <c r="F41" s="215" t="s">
        <v>28</v>
      </c>
      <c r="G41" s="211"/>
      <c r="H41" s="211"/>
      <c r="I41" s="212"/>
      <c r="J41" s="213"/>
    </row>
    <row r="42" spans="1:13" ht="59.25" customHeight="1" x14ac:dyDescent="0.3">
      <c r="A42" s="217" t="s">
        <v>29</v>
      </c>
      <c r="B42" s="218"/>
      <c r="C42" s="219"/>
      <c r="D42" s="218"/>
      <c r="E42" s="220"/>
      <c r="F42" s="221"/>
      <c r="G42" s="211"/>
      <c r="H42" s="211"/>
      <c r="I42" s="212"/>
      <c r="J42" s="213"/>
    </row>
    <row r="43" spans="1:13" ht="59.25" customHeight="1" x14ac:dyDescent="0.3">
      <c r="A43" s="217" t="s">
        <v>30</v>
      </c>
      <c r="B43" s="222"/>
      <c r="C43" s="223"/>
      <c r="D43" s="222"/>
      <c r="E43" s="220"/>
      <c r="F43" s="224"/>
      <c r="G43" s="225"/>
      <c r="H43" s="225"/>
      <c r="I43" s="226"/>
    </row>
    <row r="44" spans="1:13" ht="13.5" customHeight="1" x14ac:dyDescent="0.3">
      <c r="A44" s="225"/>
      <c r="B44" s="225"/>
      <c r="C44" s="225"/>
      <c r="D44" s="226"/>
      <c r="F44" s="225"/>
      <c r="G44" s="225"/>
      <c r="H44" s="225"/>
      <c r="I44" s="226"/>
    </row>
    <row r="45" spans="1:13" ht="13.5" customHeight="1" x14ac:dyDescent="0.3">
      <c r="A45" s="225"/>
      <c r="B45" s="225"/>
      <c r="C45" s="225"/>
      <c r="D45" s="226"/>
      <c r="F45" s="225"/>
      <c r="G45" s="225"/>
      <c r="H45" s="225"/>
      <c r="I45" s="226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22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NEVIRAPINE</vt:lpstr>
      <vt:lpstr>RD</vt:lpstr>
      <vt:lpstr>NEVIRAPINE!Print_Area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2015-09-22T06:08:14Z</dcterms:modified>
</cp:coreProperties>
</file>