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9405" activeTab="1"/>
  </bookViews>
  <sheets>
    <sheet name="SST " sheetId="6" r:id="rId1"/>
    <sheet name="Efavirenz149" sheetId="7" r:id="rId2"/>
  </sheets>
  <definedNames>
    <definedName name="_xlnm.Print_Area" localSheetId="1">Efavirenz149!$A$1:$H$126</definedName>
    <definedName name="_xlnm.Print_Area" localSheetId="0">'SST '!$A$12:$G$63</definedName>
  </definedNames>
  <calcPr calcId="144525"/>
</workbook>
</file>

<file path=xl/calcChain.xml><?xml version="1.0" encoding="utf-8"?>
<calcChain xmlns="http://schemas.openxmlformats.org/spreadsheetml/2006/main">
  <c r="B21" i="6" l="1"/>
  <c r="B69" i="7"/>
  <c r="B68" i="7"/>
  <c r="E79" i="7"/>
  <c r="C120" i="7"/>
  <c r="B116" i="7"/>
  <c r="D100" i="7" s="1"/>
  <c r="B98" i="7"/>
  <c r="F97" i="7"/>
  <c r="F95" i="7"/>
  <c r="D95" i="7"/>
  <c r="B87" i="7"/>
  <c r="D97" i="7" s="1"/>
  <c r="D98" i="7" s="1"/>
  <c r="E91" i="7" s="1"/>
  <c r="B83" i="7"/>
  <c r="C76" i="7"/>
  <c r="C56" i="7"/>
  <c r="B55" i="7"/>
  <c r="B45" i="7"/>
  <c r="D48" i="7" s="1"/>
  <c r="F42" i="7"/>
  <c r="D42" i="7"/>
  <c r="I39" i="7" s="1"/>
  <c r="B34" i="7"/>
  <c r="F44" i="7" s="1"/>
  <c r="B30" i="7"/>
  <c r="F98" i="7" l="1"/>
  <c r="G91" i="7" s="1"/>
  <c r="F45" i="7"/>
  <c r="F46" i="7" s="1"/>
  <c r="I92" i="7"/>
  <c r="D101" i="7"/>
  <c r="D99" i="7"/>
  <c r="F99" i="7"/>
  <c r="G40" i="7"/>
  <c r="G42" i="7"/>
  <c r="D49" i="7"/>
  <c r="G39" i="7"/>
  <c r="D44" i="7"/>
  <c r="D45" i="7" s="1"/>
  <c r="D46" i="7" s="1"/>
  <c r="G93" i="7" l="1"/>
  <c r="D102" i="7"/>
  <c r="G92" i="7"/>
  <c r="G95" i="7" s="1"/>
  <c r="E92" i="7"/>
  <c r="E93" i="7"/>
  <c r="E40" i="7"/>
  <c r="E39" i="7"/>
  <c r="E95" i="7" l="1"/>
  <c r="D105" i="7"/>
  <c r="D103" i="7"/>
  <c r="D52" i="7"/>
  <c r="D50" i="7"/>
  <c r="E42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D104" i="7" l="1"/>
  <c r="E108" i="7"/>
  <c r="F108" i="7" s="1"/>
  <c r="E112" i="7"/>
  <c r="F112" i="7" s="1"/>
  <c r="E113" i="7"/>
  <c r="F113" i="7" s="1"/>
  <c r="E109" i="7"/>
  <c r="F109" i="7" s="1"/>
  <c r="E110" i="7"/>
  <c r="F110" i="7" s="1"/>
  <c r="E111" i="7"/>
  <c r="F111" i="7" s="1"/>
  <c r="G69" i="7"/>
  <c r="H69" i="7" s="1"/>
  <c r="G65" i="7"/>
  <c r="H65" i="7" s="1"/>
  <c r="G62" i="7"/>
  <c r="H62" i="7" s="1"/>
  <c r="G60" i="7"/>
  <c r="H60" i="7" s="1"/>
  <c r="D51" i="7"/>
  <c r="G70" i="7"/>
  <c r="H70" i="7" s="1"/>
  <c r="G66" i="7"/>
  <c r="H66" i="7" s="1"/>
  <c r="G64" i="7"/>
  <c r="H64" i="7" s="1"/>
  <c r="G61" i="7"/>
  <c r="H61" i="7" s="1"/>
  <c r="G68" i="7"/>
  <c r="H68" i="7" s="1"/>
  <c r="F117" i="7" l="1"/>
  <c r="F115" i="7"/>
  <c r="G120" i="7" s="1"/>
  <c r="H72" i="7"/>
  <c r="H74" i="7"/>
  <c r="F116" i="7" l="1"/>
  <c r="G76" i="7"/>
  <c r="H73" i="7"/>
</calcChain>
</file>

<file path=xl/sharedStrings.xml><?xml version="1.0" encoding="utf-8"?>
<sst xmlns="http://schemas.openxmlformats.org/spreadsheetml/2006/main" count="206" uniqueCount="120">
  <si>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</si>
  <si>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</si>
  <si>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</si>
  <si>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</si>
  <si>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</si>
  <si>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</si>
  <si>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</si>
  <si>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</si>
  <si>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2015-08-13 10:58:01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</si>
  <si>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</si>
  <si>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</si>
  <si>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</si>
  <si>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</si>
  <si>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</si>
  <si>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</si>
  <si>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</si>
  <si>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</si>
  <si>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</si>
  <si>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</si>
  <si>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</si>
  <si>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</si>
  <si>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</si>
  <si>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</si>
  <si>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</si>
  <si>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</si>
  <si>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</si>
  <si>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</si>
  <si>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</si>
  <si>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</si>
  <si>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</si>
  <si>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</si>
  <si>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</si>
  <si>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</si>
  <si>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</si>
  <si>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</si>
  <si>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</si>
  <si>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</si>
  <si>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</si>
  <si>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</si>
  <si>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</si>
  <si>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</si>
  <si>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</si>
  <si>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</si>
  <si>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</si>
  <si>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</si>
  <si>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</si>
  <si>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</si>
  <si>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</si>
  <si>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</si>
  <si>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</si>
  <si>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</si>
  <si>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</si>
  <si>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</si>
  <si>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</si>
  <si>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</si>
  <si>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</si>
  <si>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</si>
  <si>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</si>
  <si>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</si>
  <si>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</si>
  <si>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</si>
  <si>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</si>
  <si>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</si>
  <si>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</si>
  <si>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</si>
  <si>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</si>
  <si>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</si>
  <si>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</si>
  <si>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</si>
  <si>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</si>
  <si>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</si>
  <si>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</si>
  <si>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</si>
  <si>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</si>
  <si>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</si>
  <si>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</si>
  <si>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</si>
  <si>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</si>
  <si>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</si>
  <si>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</si>
  <si>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</si>
  <si>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</si>
  <si>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</si>
  <si>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</si>
  <si>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</si>
  <si>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</si>
  <si>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</si>
  <si>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</si>
  <si>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</si>
  <si>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</si>
  <si>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</si>
  <si>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</si>
  <si>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</si>
  <si>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</si>
  <si>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</si>
  <si>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</si>
  <si>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</si>
  <si>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</si>
  <si>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</si>
  <si>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</si>
  <si>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</si>
  <si>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</si>
  <si>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</si>
  <si>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</si>
  <si>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</si>
  <si>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</si>
  <si>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</si>
  <si>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</si>
  <si>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</si>
  <si>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</si>
  <si>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</si>
  <si>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</si>
  <si>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</si>
  <si>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</si>
  <si>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</t>
  </si>
  <si>
    <t>NDQD201508149</t>
  </si>
  <si>
    <t>Efavirenz</t>
  </si>
  <si>
    <t>EFAVIRENZ</t>
  </si>
  <si>
    <t xml:space="preserve">Each film coated tablet contains:Efavirenz USP 200 mg
</t>
  </si>
  <si>
    <t>E15-2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</si>
</sst>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0"/>
    <numFmt numFmtId="166" formatCode="dd\-mmm\-yyyy"/>
    <numFmt numFmtId="167" formatCode="0.0000\ &quot;mg&quot;"/>
    <numFmt numFmtId="168" formatCode="0.000"/>
    <numFmt numFmtId="169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" fillId="2" borderId="0"/>
  </cellStyleXfs>
  <cellXfs count="255">
    <xf numFmtId="0" fontId="0" fillId="2" borderId="0" xfId="0" applyFill="1"/>
    <xf numFmtId="0" fontId="5" fillId="2" borderId="1" xfId="0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68" fontId="8" fillId="2" borderId="31" xfId="0" applyNumberFormat="1" applyFont="1" applyFill="1" applyBorder="1" applyAlignment="1">
      <alignment horizontal="center"/>
    </xf>
    <xf numFmtId="168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68" fontId="8" fillId="2" borderId="35" xfId="0" applyNumberFormat="1" applyFont="1" applyFill="1" applyBorder="1" applyAlignment="1">
      <alignment horizontal="center"/>
    </xf>
    <xf numFmtId="168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68" fontId="9" fillId="6" borderId="38" xfId="0" applyNumberFormat="1" applyFont="1" applyFill="1" applyBorder="1" applyAlignment="1">
      <alignment horizontal="center"/>
    </xf>
    <xf numFmtId="168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5" fontId="8" fillId="6" borderId="41" xfId="0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5" fontId="10" fillId="3" borderId="41" xfId="0" applyNumberFormat="1" applyFont="1" applyFill="1" applyBorder="1" applyAlignment="1" applyProtection="1">
      <alignment horizontal="center"/>
      <protection locked="0"/>
    </xf>
    <xf numFmtId="165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68" fontId="9" fillId="7" borderId="13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4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8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68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5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5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68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8" fillId="2" borderId="6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center"/>
    </xf>
    <xf numFmtId="0" fontId="8" fillId="2" borderId="57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5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5" fontId="8" fillId="2" borderId="21" xfId="0" applyNumberFormat="1" applyFont="1" applyFill="1" applyBorder="1" applyAlignment="1">
      <alignment horizontal="center"/>
    </xf>
    <xf numFmtId="165" fontId="8" fillId="2" borderId="23" xfId="0" applyNumberFormat="1" applyFont="1" applyFill="1" applyBorder="1" applyAlignment="1">
      <alignment horizontal="center"/>
    </xf>
    <xf numFmtId="165" fontId="8" fillId="2" borderId="13" xfId="0" applyNumberFormat="1" applyFont="1" applyFill="1" applyBorder="1" applyAlignment="1">
      <alignment horizontal="center"/>
    </xf>
    <xf numFmtId="165" fontId="8" fillId="2" borderId="14" xfId="0" applyNumberFormat="1" applyFont="1" applyFill="1" applyBorder="1" applyAlignment="1">
      <alignment horizontal="center"/>
    </xf>
    <xf numFmtId="165" fontId="8" fillId="2" borderId="15" xfId="0" applyNumberFormat="1" applyFont="1" applyFill="1" applyBorder="1" applyAlignment="1">
      <alignment horizontal="center"/>
    </xf>
    <xf numFmtId="10" fontId="10" fillId="6" borderId="58" xfId="0" applyNumberFormat="1" applyFont="1" applyFill="1" applyBorder="1" applyAlignment="1">
      <alignment horizontal="center"/>
    </xf>
    <xf numFmtId="165" fontId="8" fillId="2" borderId="26" xfId="0" applyNumberFormat="1" applyFont="1" applyFill="1" applyBorder="1" applyAlignment="1">
      <alignment horizontal="center"/>
    </xf>
    <xf numFmtId="165" fontId="8" fillId="2" borderId="31" xfId="0" applyNumberFormat="1" applyFont="1" applyFill="1" applyBorder="1" applyAlignment="1">
      <alignment horizontal="center"/>
    </xf>
    <xf numFmtId="165" fontId="8" fillId="2" borderId="35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2" fontId="22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2" fillId="3" borderId="0" xfId="0" applyFont="1" applyFill="1" applyAlignment="1" applyProtection="1">
      <alignment horizontal="left" wrapText="1"/>
      <protection locked="0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B30" sqref="B30"/>
    </sheetView>
  </sheetViews>
  <sheetFormatPr defaultRowHeight="13.5" x14ac:dyDescent="0.25"/>
  <cols>
    <col min="1" max="1" width="27.5703125" style="163" customWidth="1"/>
    <col min="2" max="2" width="20.42578125" style="163" customWidth="1"/>
    <col min="3" max="3" width="31.85546875" style="163" customWidth="1"/>
    <col min="4" max="4" width="25.85546875" style="163" customWidth="1"/>
    <col min="5" max="5" width="25.7109375" style="163" customWidth="1"/>
    <col min="6" max="6" width="23.140625" style="163" customWidth="1"/>
    <col min="7" max="7" width="28.42578125" style="163" customWidth="1"/>
    <col min="8" max="8" width="21.5703125" style="163" customWidth="1"/>
    <col min="9" max="9" width="9.140625" style="163" customWidth="1"/>
    <col min="10" max="16384" width="9.140625" style="199"/>
  </cols>
  <sheetData>
    <row r="14" spans="1:6" ht="15" customHeight="1" x14ac:dyDescent="0.3">
      <c r="A14" s="162"/>
      <c r="C14" s="164"/>
      <c r="F14" s="164"/>
    </row>
    <row r="15" spans="1:6" ht="18.75" customHeight="1" x14ac:dyDescent="0.3">
      <c r="A15" s="213" t="s">
        <v>0</v>
      </c>
      <c r="B15" s="213"/>
      <c r="C15" s="213"/>
      <c r="D15" s="213"/>
      <c r="E15" s="213"/>
    </row>
    <row r="16" spans="1:6" ht="16.5" customHeight="1" x14ac:dyDescent="0.3">
      <c r="A16" s="165" t="s">
        <v>1</v>
      </c>
      <c r="B16" s="166" t="s">
        <v>2</v>
      </c>
    </row>
    <row r="17" spans="1:5" ht="16.5" customHeight="1" x14ac:dyDescent="0.3">
      <c r="A17" s="167" t="s">
        <v>3</v>
      </c>
      <c r="B17" s="215" t="s">
        <v>114</v>
      </c>
      <c r="C17" s="215"/>
      <c r="D17" s="168"/>
      <c r="E17" s="169"/>
    </row>
    <row r="18" spans="1:5" ht="16.5" customHeight="1" x14ac:dyDescent="0.3">
      <c r="A18" s="170" t="s">
        <v>4</v>
      </c>
      <c r="B18" s="206" t="s">
        <v>117</v>
      </c>
      <c r="C18" s="169"/>
      <c r="D18" s="169"/>
      <c r="E18" s="169"/>
    </row>
    <row r="19" spans="1:5" ht="16.5" customHeight="1" x14ac:dyDescent="0.3">
      <c r="A19" s="170" t="s">
        <v>5</v>
      </c>
      <c r="B19" s="171">
        <v>87.6</v>
      </c>
      <c r="C19" s="169"/>
      <c r="D19" s="169"/>
      <c r="E19" s="169"/>
    </row>
    <row r="20" spans="1:5" ht="16.5" customHeight="1" x14ac:dyDescent="0.3">
      <c r="A20" s="167" t="s">
        <v>6</v>
      </c>
      <c r="B20" s="172">
        <v>28.61</v>
      </c>
      <c r="C20" s="169"/>
      <c r="D20" s="169"/>
      <c r="E20" s="169"/>
    </row>
    <row r="21" spans="1:5" ht="16.5" customHeight="1" x14ac:dyDescent="0.3">
      <c r="A21" s="167" t="s">
        <v>7</v>
      </c>
      <c r="B21" s="171">
        <f>30/50</f>
        <v>0.6</v>
      </c>
      <c r="C21" s="169"/>
      <c r="D21" s="169"/>
      <c r="E21" s="169"/>
    </row>
    <row r="22" spans="1:5" ht="15.75" customHeight="1" x14ac:dyDescent="0.25">
      <c r="A22" s="169"/>
      <c r="B22" s="169"/>
      <c r="C22" s="169"/>
      <c r="D22" s="169"/>
      <c r="E22" s="169"/>
    </row>
    <row r="23" spans="1:5" ht="16.5" customHeight="1" x14ac:dyDescent="0.3">
      <c r="A23" s="173" t="s">
        <v>9</v>
      </c>
      <c r="B23" s="174" t="s">
        <v>10</v>
      </c>
      <c r="C23" s="173" t="s">
        <v>11</v>
      </c>
      <c r="D23" s="173" t="s">
        <v>12</v>
      </c>
      <c r="E23" s="173" t="s">
        <v>13</v>
      </c>
    </row>
    <row r="24" spans="1:5" ht="16.5" customHeight="1" x14ac:dyDescent="0.3">
      <c r="A24" s="175">
        <v>1</v>
      </c>
      <c r="B24" s="176">
        <v>212019278</v>
      </c>
      <c r="C24" s="176">
        <v>445874</v>
      </c>
      <c r="D24" s="177">
        <v>0.83</v>
      </c>
      <c r="E24" s="178">
        <v>27.24</v>
      </c>
    </row>
    <row r="25" spans="1:5" ht="16.5" customHeight="1" x14ac:dyDescent="0.3">
      <c r="A25" s="175">
        <v>2</v>
      </c>
      <c r="B25" s="176">
        <v>211237470</v>
      </c>
      <c r="C25" s="176">
        <v>445418</v>
      </c>
      <c r="D25" s="177">
        <v>0.83</v>
      </c>
      <c r="E25" s="177">
        <v>27.24</v>
      </c>
    </row>
    <row r="26" spans="1:5" ht="16.5" customHeight="1" x14ac:dyDescent="0.3">
      <c r="A26" s="175">
        <v>3</v>
      </c>
      <c r="B26" s="176">
        <v>210333028</v>
      </c>
      <c r="C26" s="176">
        <v>447907</v>
      </c>
      <c r="D26" s="177">
        <v>0.83</v>
      </c>
      <c r="E26" s="177">
        <v>27.24</v>
      </c>
    </row>
    <row r="27" spans="1:5" ht="16.5" customHeight="1" x14ac:dyDescent="0.3">
      <c r="A27" s="175">
        <v>4</v>
      </c>
      <c r="B27" s="176">
        <v>210074062</v>
      </c>
      <c r="C27" s="176">
        <v>447446</v>
      </c>
      <c r="D27" s="177">
        <v>0.85</v>
      </c>
      <c r="E27" s="177">
        <v>27.24</v>
      </c>
    </row>
    <row r="28" spans="1:5" ht="16.5" customHeight="1" x14ac:dyDescent="0.3">
      <c r="A28" s="175">
        <v>5</v>
      </c>
      <c r="B28" s="176">
        <v>210589378</v>
      </c>
      <c r="C28" s="176">
        <v>447155</v>
      </c>
      <c r="D28" s="177">
        <v>0.84</v>
      </c>
      <c r="E28" s="177">
        <v>27.24</v>
      </c>
    </row>
    <row r="29" spans="1:5" ht="16.5" customHeight="1" x14ac:dyDescent="0.3">
      <c r="A29" s="175">
        <v>6</v>
      </c>
      <c r="B29" s="179">
        <v>211233468</v>
      </c>
      <c r="C29" s="179">
        <v>446779</v>
      </c>
      <c r="D29" s="180">
        <v>0.83</v>
      </c>
      <c r="E29" s="180">
        <v>27.24</v>
      </c>
    </row>
    <row r="30" spans="1:5" ht="16.5" customHeight="1" x14ac:dyDescent="0.3">
      <c r="A30" s="181" t="s">
        <v>14</v>
      </c>
      <c r="B30" s="182">
        <f>AVERAGE(B24:B29)</f>
        <v>210914447.33333334</v>
      </c>
      <c r="C30" s="183">
        <f>AVERAGE(C24:C29)</f>
        <v>446763.16666666669</v>
      </c>
      <c r="D30" s="184">
        <f>AVERAGE(D24:D29)</f>
        <v>0.83499999999999996</v>
      </c>
      <c r="E30" s="184">
        <f>AVERAGE(E24:E29)</f>
        <v>27.24</v>
      </c>
    </row>
    <row r="31" spans="1:5" ht="16.5" customHeight="1" x14ac:dyDescent="0.3">
      <c r="A31" s="185" t="s">
        <v>15</v>
      </c>
      <c r="B31" s="186">
        <f>(STDEV(B24:B29)/B30)</f>
        <v>3.4036392052615226E-3</v>
      </c>
      <c r="C31" s="187"/>
      <c r="D31" s="187"/>
      <c r="E31" s="188"/>
    </row>
    <row r="32" spans="1:5" s="163" customFormat="1" ht="16.5" customHeight="1" x14ac:dyDescent="0.3">
      <c r="A32" s="189" t="s">
        <v>16</v>
      </c>
      <c r="B32" s="190">
        <f>COUNT(B24:B29)</f>
        <v>6</v>
      </c>
      <c r="C32" s="191"/>
      <c r="D32" s="192"/>
      <c r="E32" s="193"/>
    </row>
    <row r="33" spans="1:5" s="163" customFormat="1" ht="15.75" customHeight="1" x14ac:dyDescent="0.25">
      <c r="A33" s="169"/>
      <c r="B33" s="169"/>
      <c r="C33" s="169"/>
      <c r="D33" s="169"/>
      <c r="E33" s="169"/>
    </row>
    <row r="34" spans="1:5" s="163" customFormat="1" ht="16.5" customHeight="1" x14ac:dyDescent="0.3">
      <c r="A34" s="170" t="s">
        <v>17</v>
      </c>
      <c r="B34" s="194" t="s">
        <v>18</v>
      </c>
      <c r="C34" s="195"/>
      <c r="D34" s="195"/>
      <c r="E34" s="195"/>
    </row>
    <row r="35" spans="1:5" ht="16.5" customHeight="1" x14ac:dyDescent="0.3">
      <c r="A35" s="170"/>
      <c r="B35" s="194" t="s">
        <v>19</v>
      </c>
      <c r="C35" s="195"/>
      <c r="D35" s="195"/>
      <c r="E35" s="195"/>
    </row>
    <row r="36" spans="1:5" ht="16.5" customHeight="1" x14ac:dyDescent="0.3">
      <c r="A36" s="170"/>
      <c r="B36" s="194" t="s">
        <v>20</v>
      </c>
      <c r="C36" s="195"/>
      <c r="D36" s="195"/>
      <c r="E36" s="195"/>
    </row>
    <row r="37" spans="1:5" ht="15.75" customHeight="1" x14ac:dyDescent="0.25">
      <c r="A37" s="169"/>
      <c r="B37" s="169"/>
      <c r="C37" s="169"/>
      <c r="D37" s="169"/>
      <c r="E37" s="169"/>
    </row>
    <row r="38" spans="1:5" ht="16.5" customHeight="1" x14ac:dyDescent="0.3">
      <c r="A38" s="165" t="s">
        <v>1</v>
      </c>
      <c r="B38" s="166" t="s">
        <v>21</v>
      </c>
    </row>
    <row r="39" spans="1:5" ht="16.5" customHeight="1" x14ac:dyDescent="0.3">
      <c r="A39" s="170" t="s">
        <v>4</v>
      </c>
      <c r="B39" s="206"/>
      <c r="C39" s="169"/>
      <c r="D39" s="169"/>
      <c r="E39" s="169"/>
    </row>
    <row r="40" spans="1:5" ht="16.5" customHeight="1" x14ac:dyDescent="0.3">
      <c r="A40" s="170" t="s">
        <v>5</v>
      </c>
      <c r="B40" s="171"/>
      <c r="C40" s="169"/>
      <c r="D40" s="169"/>
      <c r="E40" s="169"/>
    </row>
    <row r="41" spans="1:5" ht="16.5" customHeight="1" x14ac:dyDescent="0.3">
      <c r="A41" s="167" t="s">
        <v>6</v>
      </c>
      <c r="B41" s="172"/>
      <c r="C41" s="169"/>
      <c r="D41" s="169"/>
      <c r="E41" s="169"/>
    </row>
    <row r="42" spans="1:5" ht="16.5" customHeight="1" x14ac:dyDescent="0.3">
      <c r="A42" s="167" t="s">
        <v>7</v>
      </c>
      <c r="B42" s="171"/>
      <c r="C42" s="169"/>
      <c r="D42" s="169"/>
      <c r="E42" s="169"/>
    </row>
    <row r="43" spans="1:5" ht="15.75" customHeight="1" x14ac:dyDescent="0.25">
      <c r="A43" s="169"/>
      <c r="B43" s="169"/>
      <c r="C43" s="169"/>
      <c r="D43" s="169"/>
      <c r="E43" s="169"/>
    </row>
    <row r="44" spans="1:5" ht="16.5" customHeight="1" x14ac:dyDescent="0.3">
      <c r="A44" s="173" t="s">
        <v>9</v>
      </c>
      <c r="B44" s="174" t="s">
        <v>10</v>
      </c>
      <c r="C44" s="173" t="s">
        <v>11</v>
      </c>
      <c r="D44" s="173" t="s">
        <v>12</v>
      </c>
      <c r="E44" s="173" t="s">
        <v>13</v>
      </c>
    </row>
    <row r="45" spans="1:5" ht="16.5" customHeight="1" x14ac:dyDescent="0.3">
      <c r="A45" s="175">
        <v>1</v>
      </c>
      <c r="B45" s="176"/>
      <c r="C45" s="176"/>
      <c r="D45" s="177"/>
      <c r="E45" s="178"/>
    </row>
    <row r="46" spans="1:5" ht="16.5" customHeight="1" x14ac:dyDescent="0.3">
      <c r="A46" s="175">
        <v>2</v>
      </c>
      <c r="B46" s="176"/>
      <c r="C46" s="176"/>
      <c r="D46" s="177"/>
      <c r="E46" s="177"/>
    </row>
    <row r="47" spans="1:5" ht="16.5" customHeight="1" x14ac:dyDescent="0.3">
      <c r="A47" s="175">
        <v>3</v>
      </c>
      <c r="B47" s="176"/>
      <c r="C47" s="176"/>
      <c r="D47" s="177"/>
      <c r="E47" s="177"/>
    </row>
    <row r="48" spans="1:5" ht="16.5" customHeight="1" x14ac:dyDescent="0.3">
      <c r="A48" s="175">
        <v>4</v>
      </c>
      <c r="B48" s="176"/>
      <c r="C48" s="176"/>
      <c r="D48" s="177"/>
      <c r="E48" s="177"/>
    </row>
    <row r="49" spans="1:7" ht="16.5" customHeight="1" x14ac:dyDescent="0.3">
      <c r="A49" s="175">
        <v>5</v>
      </c>
      <c r="B49" s="176"/>
      <c r="C49" s="176"/>
      <c r="D49" s="177"/>
      <c r="E49" s="177"/>
    </row>
    <row r="50" spans="1:7" ht="16.5" customHeight="1" x14ac:dyDescent="0.3">
      <c r="A50" s="175">
        <v>6</v>
      </c>
      <c r="B50" s="179"/>
      <c r="C50" s="179"/>
      <c r="D50" s="180"/>
      <c r="E50" s="180"/>
    </row>
    <row r="51" spans="1:7" ht="16.5" customHeight="1" x14ac:dyDescent="0.3">
      <c r="A51" s="181" t="s">
        <v>14</v>
      </c>
      <c r="B51" s="182" t="e">
        <f>AVERAGE(B45:B50)</f>
        <v>#DIV/0!</v>
      </c>
      <c r="C51" s="183" t="e">
        <f>AVERAGE(C45:C50)</f>
        <v>#DIV/0!</v>
      </c>
      <c r="D51" s="184" t="e">
        <f>AVERAGE(D45:D50)</f>
        <v>#DIV/0!</v>
      </c>
      <c r="E51" s="184" t="e">
        <f>AVERAGE(E45:E50)</f>
        <v>#DIV/0!</v>
      </c>
    </row>
    <row r="52" spans="1:7" ht="16.5" customHeight="1" x14ac:dyDescent="0.3">
      <c r="A52" s="185" t="s">
        <v>15</v>
      </c>
      <c r="B52" s="186" t="e">
        <f>(STDEV(B45:B50)/B51)</f>
        <v>#DIV/0!</v>
      </c>
      <c r="C52" s="187"/>
      <c r="D52" s="187"/>
      <c r="E52" s="188"/>
    </row>
    <row r="53" spans="1:7" s="163" customFormat="1" ht="16.5" customHeight="1" x14ac:dyDescent="0.3">
      <c r="A53" s="189" t="s">
        <v>16</v>
      </c>
      <c r="B53" s="190">
        <f>COUNT(B45:B50)</f>
        <v>0</v>
      </c>
      <c r="C53" s="191"/>
      <c r="D53" s="192"/>
      <c r="E53" s="193"/>
    </row>
    <row r="54" spans="1:7" s="163" customFormat="1" ht="15.75" customHeight="1" x14ac:dyDescent="0.25">
      <c r="A54" s="169"/>
      <c r="B54" s="169"/>
      <c r="C54" s="169"/>
      <c r="D54" s="169"/>
      <c r="E54" s="169"/>
    </row>
    <row r="55" spans="1:7" s="163" customFormat="1" ht="16.5" customHeight="1" x14ac:dyDescent="0.3">
      <c r="A55" s="170" t="s">
        <v>17</v>
      </c>
      <c r="B55" s="194" t="s">
        <v>18</v>
      </c>
      <c r="C55" s="195"/>
      <c r="D55" s="195"/>
      <c r="E55" s="195"/>
    </row>
    <row r="56" spans="1:7" ht="16.5" customHeight="1" x14ac:dyDescent="0.3">
      <c r="A56" s="170"/>
      <c r="B56" s="194" t="s">
        <v>19</v>
      </c>
      <c r="C56" s="195"/>
      <c r="D56" s="195"/>
      <c r="E56" s="195"/>
    </row>
    <row r="57" spans="1:7" ht="16.5" customHeight="1" x14ac:dyDescent="0.3">
      <c r="A57" s="170"/>
      <c r="B57" s="194" t="s">
        <v>20</v>
      </c>
      <c r="C57" s="195"/>
      <c r="D57" s="195"/>
      <c r="E57" s="195"/>
    </row>
    <row r="58" spans="1:7" ht="14.25" customHeight="1" thickBot="1" x14ac:dyDescent="0.3">
      <c r="A58" s="196"/>
      <c r="B58" s="197"/>
      <c r="D58" s="198"/>
      <c r="F58" s="199"/>
      <c r="G58" s="199"/>
    </row>
    <row r="59" spans="1:7" ht="15" customHeight="1" x14ac:dyDescent="0.3">
      <c r="B59" s="214" t="s">
        <v>22</v>
      </c>
      <c r="C59" s="214"/>
      <c r="E59" s="200" t="s">
        <v>23</v>
      </c>
      <c r="F59" s="201"/>
      <c r="G59" s="200" t="s">
        <v>24</v>
      </c>
    </row>
    <row r="60" spans="1:7" ht="15" customHeight="1" x14ac:dyDescent="0.3">
      <c r="A60" s="202" t="s">
        <v>25</v>
      </c>
      <c r="B60" s="203"/>
      <c r="C60" s="203"/>
      <c r="E60" s="203"/>
      <c r="G60" s="203"/>
    </row>
    <row r="61" spans="1:7" ht="15" customHeight="1" x14ac:dyDescent="0.3">
      <c r="A61" s="202" t="s">
        <v>26</v>
      </c>
      <c r="B61" s="204"/>
      <c r="C61" s="204"/>
      <c r="E61" s="204"/>
      <c r="G61" s="205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17:C1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6" zoomScale="60" zoomScaleNormal="60" zoomScalePageLayoutView="60" workbookViewId="0">
      <selection activeCell="C100" sqref="C100"/>
    </sheetView>
  </sheetViews>
  <sheetFormatPr defaultColWidth="9.140625" defaultRowHeight="13.5" x14ac:dyDescent="0.25"/>
  <cols>
    <col min="1" max="1" width="55.42578125" style="111" customWidth="1"/>
    <col min="2" max="2" width="33.7109375" style="111" customWidth="1"/>
    <col min="3" max="3" width="42.28515625" style="111" customWidth="1"/>
    <col min="4" max="4" width="30.5703125" style="111" customWidth="1"/>
    <col min="5" max="5" width="39.85546875" style="111" customWidth="1"/>
    <col min="6" max="6" width="30.7109375" style="111" customWidth="1"/>
    <col min="7" max="7" width="39.85546875" style="111" customWidth="1"/>
    <col min="8" max="8" width="30" style="111" customWidth="1"/>
    <col min="9" max="9" width="30.28515625" style="111" hidden="1" customWidth="1"/>
    <col min="10" max="10" width="30.42578125" style="111" customWidth="1"/>
    <col min="11" max="11" width="21.28515625" style="111" customWidth="1"/>
    <col min="12" max="12" width="9.140625" style="111"/>
  </cols>
  <sheetData>
    <row r="1" spans="1:9" ht="18.75" customHeight="1" x14ac:dyDescent="0.25">
      <c r="A1" s="244" t="s">
        <v>34</v>
      </c>
      <c r="B1" s="244"/>
      <c r="C1" s="244"/>
      <c r="D1" s="244"/>
      <c r="E1" s="244"/>
      <c r="F1" s="244"/>
      <c r="G1" s="244"/>
      <c r="H1" s="244"/>
      <c r="I1" s="244"/>
    </row>
    <row r="2" spans="1:9" ht="18.75" customHeight="1" x14ac:dyDescent="0.25">
      <c r="A2" s="244"/>
      <c r="B2" s="244"/>
      <c r="C2" s="244"/>
      <c r="D2" s="244"/>
      <c r="E2" s="244"/>
      <c r="F2" s="244"/>
      <c r="G2" s="244"/>
      <c r="H2" s="244"/>
      <c r="I2" s="244"/>
    </row>
    <row r="3" spans="1:9" ht="18.75" customHeight="1" x14ac:dyDescent="0.25">
      <c r="A3" s="244"/>
      <c r="B3" s="244"/>
      <c r="C3" s="244"/>
      <c r="D3" s="244"/>
      <c r="E3" s="244"/>
      <c r="F3" s="244"/>
      <c r="G3" s="244"/>
      <c r="H3" s="244"/>
      <c r="I3" s="244"/>
    </row>
    <row r="4" spans="1:9" ht="18.75" customHeight="1" x14ac:dyDescent="0.25">
      <c r="A4" s="244"/>
      <c r="B4" s="244"/>
      <c r="C4" s="244"/>
      <c r="D4" s="244"/>
      <c r="E4" s="244"/>
      <c r="F4" s="244"/>
      <c r="G4" s="244"/>
      <c r="H4" s="244"/>
      <c r="I4" s="244"/>
    </row>
    <row r="5" spans="1:9" ht="18.75" customHeight="1" x14ac:dyDescent="0.25">
      <c r="A5" s="244"/>
      <c r="B5" s="244"/>
      <c r="C5" s="244"/>
      <c r="D5" s="244"/>
      <c r="E5" s="244"/>
      <c r="F5" s="244"/>
      <c r="G5" s="244"/>
      <c r="H5" s="244"/>
      <c r="I5" s="244"/>
    </row>
    <row r="6" spans="1:9" ht="18.75" customHeight="1" x14ac:dyDescent="0.25">
      <c r="A6" s="244"/>
      <c r="B6" s="244"/>
      <c r="C6" s="244"/>
      <c r="D6" s="244"/>
      <c r="E6" s="244"/>
      <c r="F6" s="244"/>
      <c r="G6" s="244"/>
      <c r="H6" s="244"/>
      <c r="I6" s="244"/>
    </row>
    <row r="7" spans="1:9" ht="18.75" customHeight="1" x14ac:dyDescent="0.25">
      <c r="A7" s="244"/>
      <c r="B7" s="244"/>
      <c r="C7" s="244"/>
      <c r="D7" s="244"/>
      <c r="E7" s="244"/>
      <c r="F7" s="244"/>
      <c r="G7" s="244"/>
      <c r="H7" s="244"/>
      <c r="I7" s="244"/>
    </row>
    <row r="8" spans="1:9" x14ac:dyDescent="0.25">
      <c r="A8" s="245" t="s">
        <v>35</v>
      </c>
      <c r="B8" s="245"/>
      <c r="C8" s="245"/>
      <c r="D8" s="245"/>
      <c r="E8" s="245"/>
      <c r="F8" s="245"/>
      <c r="G8" s="245"/>
      <c r="H8" s="245"/>
      <c r="I8" s="245"/>
    </row>
    <row r="9" spans="1:9" x14ac:dyDescent="0.25">
      <c r="A9" s="245"/>
      <c r="B9" s="245"/>
      <c r="C9" s="245"/>
      <c r="D9" s="245"/>
      <c r="E9" s="245"/>
      <c r="F9" s="245"/>
      <c r="G9" s="245"/>
      <c r="H9" s="245"/>
      <c r="I9" s="245"/>
    </row>
    <row r="10" spans="1:9" x14ac:dyDescent="0.25">
      <c r="A10" s="245"/>
      <c r="B10" s="245"/>
      <c r="C10" s="245"/>
      <c r="D10" s="245"/>
      <c r="E10" s="245"/>
      <c r="F10" s="245"/>
      <c r="G10" s="245"/>
      <c r="H10" s="245"/>
      <c r="I10" s="245"/>
    </row>
    <row r="11" spans="1:9" x14ac:dyDescent="0.25">
      <c r="A11" s="245"/>
      <c r="B11" s="245"/>
      <c r="C11" s="245"/>
      <c r="D11" s="245"/>
      <c r="E11" s="245"/>
      <c r="F11" s="245"/>
      <c r="G11" s="245"/>
      <c r="H11" s="245"/>
      <c r="I11" s="245"/>
    </row>
    <row r="12" spans="1:9" x14ac:dyDescent="0.25">
      <c r="A12" s="245"/>
      <c r="B12" s="245"/>
      <c r="C12" s="245"/>
      <c r="D12" s="245"/>
      <c r="E12" s="245"/>
      <c r="F12" s="245"/>
      <c r="G12" s="245"/>
      <c r="H12" s="245"/>
      <c r="I12" s="245"/>
    </row>
    <row r="13" spans="1:9" x14ac:dyDescent="0.25">
      <c r="A13" s="245"/>
      <c r="B13" s="245"/>
      <c r="C13" s="245"/>
      <c r="D13" s="245"/>
      <c r="E13" s="245"/>
      <c r="F13" s="245"/>
      <c r="G13" s="245"/>
      <c r="H13" s="245"/>
      <c r="I13" s="245"/>
    </row>
    <row r="14" spans="1:9" x14ac:dyDescent="0.25">
      <c r="A14" s="245"/>
      <c r="B14" s="245"/>
      <c r="C14" s="245"/>
      <c r="D14" s="245"/>
      <c r="E14" s="245"/>
      <c r="F14" s="245"/>
      <c r="G14" s="245"/>
      <c r="H14" s="245"/>
      <c r="I14" s="245"/>
    </row>
    <row r="15" spans="1:9" ht="19.5" customHeight="1" thickBot="1" x14ac:dyDescent="0.35">
      <c r="A15" s="93"/>
    </row>
    <row r="16" spans="1:9" ht="19.5" customHeight="1" thickBot="1" x14ac:dyDescent="0.35">
      <c r="A16" s="217" t="s">
        <v>27</v>
      </c>
      <c r="B16" s="218"/>
      <c r="C16" s="218"/>
      <c r="D16" s="218"/>
      <c r="E16" s="218"/>
      <c r="F16" s="218"/>
      <c r="G16" s="218"/>
      <c r="H16" s="219"/>
    </row>
    <row r="17" spans="1:14" ht="20.25" customHeight="1" x14ac:dyDescent="0.25">
      <c r="A17" s="220" t="s">
        <v>36</v>
      </c>
      <c r="B17" s="220"/>
      <c r="C17" s="220"/>
      <c r="D17" s="220"/>
      <c r="E17" s="220"/>
      <c r="F17" s="220"/>
      <c r="G17" s="220"/>
      <c r="H17" s="220"/>
    </row>
    <row r="18" spans="1:14" ht="26.25" customHeight="1" x14ac:dyDescent="0.4">
      <c r="A18" s="2" t="s">
        <v>28</v>
      </c>
      <c r="B18" s="216" t="s">
        <v>117</v>
      </c>
      <c r="C18" s="216"/>
      <c r="D18" s="150"/>
      <c r="E18" s="3"/>
      <c r="F18" s="4"/>
      <c r="G18" s="4"/>
      <c r="H18" s="4"/>
    </row>
    <row r="19" spans="1:14" ht="26.25" customHeight="1" x14ac:dyDescent="0.4">
      <c r="A19" s="2" t="s">
        <v>29</v>
      </c>
      <c r="B19" s="207" t="s">
        <v>115</v>
      </c>
      <c r="C19" s="152">
        <v>21</v>
      </c>
      <c r="D19" s="4"/>
      <c r="E19" s="4"/>
      <c r="F19" s="4"/>
      <c r="G19" s="4"/>
      <c r="H19" s="4"/>
    </row>
    <row r="20" spans="1:14" ht="26.25" customHeight="1" x14ac:dyDescent="0.4">
      <c r="A20" s="2" t="s">
        <v>30</v>
      </c>
      <c r="B20" s="216" t="s">
        <v>117</v>
      </c>
      <c r="C20" s="216"/>
      <c r="D20" s="4"/>
      <c r="E20" s="4"/>
      <c r="F20" s="4"/>
      <c r="G20" s="4"/>
      <c r="H20" s="4"/>
    </row>
    <row r="21" spans="1:14" ht="26.25" customHeight="1" x14ac:dyDescent="0.4">
      <c r="A21" s="2" t="s">
        <v>31</v>
      </c>
      <c r="B21" s="221" t="s">
        <v>118</v>
      </c>
      <c r="C21" s="221"/>
      <c r="D21" s="221"/>
      <c r="E21" s="221"/>
      <c r="F21" s="221"/>
      <c r="G21" s="221"/>
      <c r="H21" s="221"/>
      <c r="I21" s="5"/>
    </row>
    <row r="22" spans="1:14" ht="26.25" customHeight="1" x14ac:dyDescent="0.4">
      <c r="A22" s="2" t="s">
        <v>32</v>
      </c>
      <c r="B22" s="6" t="s">
        <v>8</v>
      </c>
      <c r="C22" s="4"/>
      <c r="D22" s="4"/>
      <c r="E22" s="4"/>
      <c r="F22" s="4"/>
      <c r="G22" s="4"/>
      <c r="H22" s="4"/>
    </row>
    <row r="23" spans="1:14" ht="26.25" customHeight="1" x14ac:dyDescent="0.4">
      <c r="A23" s="2" t="s">
        <v>33</v>
      </c>
      <c r="B23" s="6"/>
      <c r="C23" s="4"/>
      <c r="D23" s="4"/>
      <c r="E23" s="4"/>
      <c r="F23" s="4"/>
      <c r="G23" s="4"/>
      <c r="H23" s="4"/>
    </row>
    <row r="24" spans="1:14" ht="18.75" x14ac:dyDescent="0.3">
      <c r="A24" s="2"/>
      <c r="B24" s="7"/>
    </row>
    <row r="25" spans="1:14" ht="18.75" x14ac:dyDescent="0.3">
      <c r="A25" s="8" t="s">
        <v>1</v>
      </c>
      <c r="B25" s="7"/>
    </row>
    <row r="26" spans="1:14" ht="26.25" customHeight="1" x14ac:dyDescent="0.4">
      <c r="A26" s="145" t="s">
        <v>4</v>
      </c>
      <c r="B26" s="216"/>
      <c r="C26" s="216"/>
    </row>
    <row r="27" spans="1:14" ht="26.25" customHeight="1" x14ac:dyDescent="0.4">
      <c r="A27" s="100" t="s">
        <v>37</v>
      </c>
      <c r="B27" s="222"/>
      <c r="C27" s="222"/>
    </row>
    <row r="28" spans="1:14" ht="27" customHeight="1" thickBot="1" x14ac:dyDescent="0.45">
      <c r="A28" s="100" t="s">
        <v>5</v>
      </c>
      <c r="B28" s="95">
        <v>87.9</v>
      </c>
    </row>
    <row r="29" spans="1:14" s="1" customFormat="1" ht="27" customHeight="1" thickBot="1" x14ac:dyDescent="0.45">
      <c r="A29" s="100" t="s">
        <v>38</v>
      </c>
      <c r="B29" s="9">
        <v>0</v>
      </c>
      <c r="C29" s="223" t="s">
        <v>39</v>
      </c>
      <c r="D29" s="224"/>
      <c r="E29" s="224"/>
      <c r="F29" s="224"/>
      <c r="G29" s="225"/>
      <c r="I29" s="10"/>
      <c r="J29" s="10"/>
      <c r="K29" s="10"/>
      <c r="L29" s="10"/>
    </row>
    <row r="30" spans="1:14" s="1" customFormat="1" ht="19.5" customHeight="1" thickBot="1" x14ac:dyDescent="0.35">
      <c r="A30" s="100" t="s">
        <v>40</v>
      </c>
      <c r="B30" s="210">
        <f>B28-B29</f>
        <v>87.9</v>
      </c>
      <c r="C30" s="11"/>
      <c r="D30" s="11"/>
      <c r="E30" s="11"/>
      <c r="F30" s="11"/>
      <c r="G30" s="12"/>
      <c r="I30" s="10"/>
      <c r="J30" s="10"/>
      <c r="K30" s="10"/>
      <c r="L30" s="10"/>
    </row>
    <row r="31" spans="1:14" s="1" customFormat="1" ht="27" customHeight="1" thickBot="1" x14ac:dyDescent="0.45">
      <c r="A31" s="100" t="s">
        <v>41</v>
      </c>
      <c r="B31" s="13">
        <v>1</v>
      </c>
      <c r="C31" s="226" t="s">
        <v>42</v>
      </c>
      <c r="D31" s="227"/>
      <c r="E31" s="227"/>
      <c r="F31" s="227"/>
      <c r="G31" s="227"/>
      <c r="H31" s="228"/>
      <c r="I31" s="10"/>
      <c r="J31" s="10"/>
      <c r="K31" s="10"/>
      <c r="L31" s="10"/>
    </row>
    <row r="32" spans="1:14" s="1" customFormat="1" ht="27" customHeight="1" thickBot="1" x14ac:dyDescent="0.45">
      <c r="A32" s="100" t="s">
        <v>43</v>
      </c>
      <c r="B32" s="13">
        <v>1</v>
      </c>
      <c r="C32" s="226" t="s">
        <v>44</v>
      </c>
      <c r="D32" s="227"/>
      <c r="E32" s="227"/>
      <c r="F32" s="227"/>
      <c r="G32" s="227"/>
      <c r="H32" s="228"/>
      <c r="I32" s="10"/>
      <c r="J32" s="10"/>
      <c r="K32" s="10"/>
      <c r="L32" s="14"/>
      <c r="M32" s="14"/>
      <c r="N32" s="15"/>
    </row>
    <row r="33" spans="1:14" s="1" customFormat="1" ht="17.25" customHeight="1" x14ac:dyDescent="0.3">
      <c r="A33" s="100"/>
      <c r="B33" s="16"/>
      <c r="C33" s="17"/>
      <c r="D33" s="17"/>
      <c r="E33" s="17"/>
      <c r="F33" s="17"/>
      <c r="G33" s="17"/>
      <c r="H33" s="17"/>
      <c r="I33" s="10"/>
      <c r="J33" s="10"/>
      <c r="K33" s="10"/>
      <c r="L33" s="14"/>
      <c r="M33" s="14"/>
      <c r="N33" s="15"/>
    </row>
    <row r="34" spans="1:14" s="1" customFormat="1" ht="18.75" x14ac:dyDescent="0.3">
      <c r="A34" s="100" t="s">
        <v>45</v>
      </c>
      <c r="B34" s="18">
        <f>B31/B32</f>
        <v>1</v>
      </c>
      <c r="C34" s="93" t="s">
        <v>46</v>
      </c>
      <c r="D34" s="93"/>
      <c r="E34" s="93"/>
      <c r="F34" s="93"/>
      <c r="G34" s="93"/>
      <c r="I34" s="10"/>
      <c r="J34" s="10"/>
      <c r="K34" s="10"/>
      <c r="L34" s="14"/>
      <c r="M34" s="14"/>
      <c r="N34" s="15"/>
    </row>
    <row r="35" spans="1:14" s="1" customFormat="1" ht="19.5" customHeight="1" thickBot="1" x14ac:dyDescent="0.35">
      <c r="A35" s="100"/>
      <c r="B35" s="210"/>
      <c r="G35" s="93"/>
      <c r="I35" s="10"/>
      <c r="J35" s="10"/>
      <c r="K35" s="10"/>
      <c r="L35" s="14"/>
      <c r="M35" s="14"/>
      <c r="N35" s="15"/>
    </row>
    <row r="36" spans="1:14" s="1" customFormat="1" ht="27" customHeight="1" thickBot="1" x14ac:dyDescent="0.45">
      <c r="A36" s="19" t="s">
        <v>47</v>
      </c>
      <c r="B36" s="20">
        <v>50</v>
      </c>
      <c r="C36" s="93"/>
      <c r="D36" s="229" t="s">
        <v>48</v>
      </c>
      <c r="E36" s="230"/>
      <c r="F36" s="229" t="s">
        <v>49</v>
      </c>
      <c r="G36" s="231"/>
      <c r="J36" s="10"/>
      <c r="K36" s="10"/>
      <c r="L36" s="14"/>
      <c r="M36" s="14"/>
      <c r="N36" s="15"/>
    </row>
    <row r="37" spans="1:14" s="1" customFormat="1" ht="27" customHeight="1" thickBot="1" x14ac:dyDescent="0.45">
      <c r="A37" s="21" t="s">
        <v>50</v>
      </c>
      <c r="B37" s="22">
        <v>1</v>
      </c>
      <c r="C37" s="23" t="s">
        <v>51</v>
      </c>
      <c r="D37" s="24" t="s">
        <v>52</v>
      </c>
      <c r="E37" s="25" t="s">
        <v>53</v>
      </c>
      <c r="F37" s="24" t="s">
        <v>52</v>
      </c>
      <c r="G37" s="26" t="s">
        <v>53</v>
      </c>
      <c r="I37" s="27" t="s">
        <v>54</v>
      </c>
      <c r="J37" s="10"/>
      <c r="K37" s="10"/>
      <c r="L37" s="14"/>
      <c r="M37" s="14"/>
      <c r="N37" s="15"/>
    </row>
    <row r="38" spans="1:14" s="1" customFormat="1" ht="26.25" customHeight="1" x14ac:dyDescent="0.4">
      <c r="A38" s="21" t="s">
        <v>55</v>
      </c>
      <c r="B38" s="22">
        <v>1</v>
      </c>
      <c r="C38" s="28">
        <v>1</v>
      </c>
      <c r="D38" s="29"/>
      <c r="E38" s="30"/>
      <c r="F38" s="29"/>
      <c r="G38" s="31"/>
      <c r="I38" s="32"/>
      <c r="J38" s="10"/>
      <c r="K38" s="10"/>
      <c r="L38" s="14"/>
      <c r="M38" s="14"/>
      <c r="N38" s="15"/>
    </row>
    <row r="39" spans="1:14" s="1" customFormat="1" ht="26.25" customHeight="1" x14ac:dyDescent="0.4">
      <c r="A39" s="21" t="s">
        <v>56</v>
      </c>
      <c r="B39" s="22">
        <v>1</v>
      </c>
      <c r="C39" s="50">
        <v>2</v>
      </c>
      <c r="D39" s="33"/>
      <c r="E39" s="34" t="str">
        <f>IF(ISBLANK(D39),"-",$D$48/$D$45*D39)</f>
        <v>-</v>
      </c>
      <c r="F39" s="33"/>
      <c r="G39" s="35" t="str">
        <f>IF(ISBLANK(F39),"-",$D$48/$F$45*F39)</f>
        <v>-</v>
      </c>
      <c r="I39" s="233" t="e">
        <f>ABS((F43/D43*D42)-F42)/D42</f>
        <v>#DIV/0!</v>
      </c>
      <c r="J39" s="10"/>
      <c r="K39" s="10"/>
      <c r="L39" s="14"/>
      <c r="M39" s="14"/>
      <c r="N39" s="15"/>
    </row>
    <row r="40" spans="1:14" ht="26.25" customHeight="1" x14ac:dyDescent="0.4">
      <c r="A40" s="21" t="s">
        <v>57</v>
      </c>
      <c r="B40" s="22">
        <v>1</v>
      </c>
      <c r="C40" s="50">
        <v>3</v>
      </c>
      <c r="D40" s="33"/>
      <c r="E40" s="34" t="str">
        <f>IF(ISBLANK(D40),"-",$D$48/$D$45*D40)</f>
        <v>-</v>
      </c>
      <c r="F40" s="33"/>
      <c r="G40" s="35" t="str">
        <f>IF(ISBLANK(F40),"-",$D$48/$F$45*F40)</f>
        <v>-</v>
      </c>
      <c r="I40" s="233"/>
      <c r="L40" s="14"/>
      <c r="M40" s="14"/>
      <c r="N40" s="93"/>
    </row>
    <row r="41" spans="1:14" ht="27" customHeight="1" thickBot="1" x14ac:dyDescent="0.45">
      <c r="A41" s="21" t="s">
        <v>58</v>
      </c>
      <c r="B41" s="22">
        <v>1</v>
      </c>
      <c r="C41" s="36">
        <v>4</v>
      </c>
      <c r="D41" s="37"/>
      <c r="E41" s="38"/>
      <c r="F41" s="37"/>
      <c r="G41" s="39"/>
      <c r="I41" s="40"/>
      <c r="L41" s="14"/>
      <c r="M41" s="14"/>
      <c r="N41" s="93"/>
    </row>
    <row r="42" spans="1:14" ht="27" customHeight="1" thickBot="1" x14ac:dyDescent="0.45">
      <c r="A42" s="21" t="s">
        <v>59</v>
      </c>
      <c r="B42" s="22">
        <v>1</v>
      </c>
      <c r="C42" s="41" t="s">
        <v>60</v>
      </c>
      <c r="D42" s="42" t="e">
        <f>AVERAGE(D38:D41)</f>
        <v>#DIV/0!</v>
      </c>
      <c r="E42" s="43" t="e">
        <f>AVERAGE(E38:E41)</f>
        <v>#DIV/0!</v>
      </c>
      <c r="F42" s="42" t="e">
        <f>AVERAGE(F38:F41)</f>
        <v>#DIV/0!</v>
      </c>
      <c r="G42" s="44" t="e">
        <f>AVERAGE(G38:G41)</f>
        <v>#DIV/0!</v>
      </c>
      <c r="H42" s="45"/>
    </row>
    <row r="43" spans="1:14" ht="26.25" customHeight="1" x14ac:dyDescent="0.4">
      <c r="A43" s="21" t="s">
        <v>61</v>
      </c>
      <c r="B43" s="22">
        <v>1</v>
      </c>
      <c r="C43" s="46" t="s">
        <v>62</v>
      </c>
      <c r="D43" s="47"/>
      <c r="E43" s="93"/>
      <c r="F43" s="47"/>
      <c r="H43" s="45"/>
    </row>
    <row r="44" spans="1:14" ht="26.25" customHeight="1" x14ac:dyDescent="0.4">
      <c r="A44" s="21" t="s">
        <v>63</v>
      </c>
      <c r="B44" s="22">
        <v>1</v>
      </c>
      <c r="C44" s="48" t="s">
        <v>64</v>
      </c>
      <c r="D44" s="49">
        <f>D43*$B$34</f>
        <v>0</v>
      </c>
      <c r="E44" s="108"/>
      <c r="F44" s="49">
        <f>F43*$B$34</f>
        <v>0</v>
      </c>
      <c r="H44" s="45"/>
    </row>
    <row r="45" spans="1:14" ht="19.5" customHeight="1" thickBot="1" x14ac:dyDescent="0.35">
      <c r="A45" s="21" t="s">
        <v>65</v>
      </c>
      <c r="B45" s="50">
        <f>(B44/B43)*(B42/B41)*(B40/B39)*(B38/B37)*B36</f>
        <v>50</v>
      </c>
      <c r="C45" s="48" t="s">
        <v>66</v>
      </c>
      <c r="D45" s="51">
        <f>D44*$B$30/100</f>
        <v>0</v>
      </c>
      <c r="E45" s="90"/>
      <c r="F45" s="51">
        <f>F44*$B$30/100</f>
        <v>0</v>
      </c>
      <c r="H45" s="45"/>
    </row>
    <row r="46" spans="1:14" ht="19.5" customHeight="1" thickBot="1" x14ac:dyDescent="0.35">
      <c r="A46" s="234" t="s">
        <v>67</v>
      </c>
      <c r="B46" s="235"/>
      <c r="C46" s="48" t="s">
        <v>68</v>
      </c>
      <c r="D46" s="52">
        <f>D45/$B$45</f>
        <v>0</v>
      </c>
      <c r="E46" s="53"/>
      <c r="F46" s="54">
        <f>F45/$B$45</f>
        <v>0</v>
      </c>
      <c r="H46" s="45"/>
    </row>
    <row r="47" spans="1:14" ht="27" customHeight="1" thickBot="1" x14ac:dyDescent="0.45">
      <c r="A47" s="236"/>
      <c r="B47" s="237"/>
      <c r="C47" s="55" t="s">
        <v>69</v>
      </c>
      <c r="D47" s="56">
        <v>0.48</v>
      </c>
      <c r="E47" s="57"/>
      <c r="F47" s="53"/>
      <c r="H47" s="45"/>
    </row>
    <row r="48" spans="1:14" ht="18.75" x14ac:dyDescent="0.3">
      <c r="C48" s="58" t="s">
        <v>70</v>
      </c>
      <c r="D48" s="51">
        <f>D47*$B$45</f>
        <v>24</v>
      </c>
      <c r="F48" s="59"/>
      <c r="H48" s="45"/>
    </row>
    <row r="49" spans="1:12" ht="19.5" customHeight="1" thickBot="1" x14ac:dyDescent="0.35">
      <c r="C49" s="60" t="s">
        <v>71</v>
      </c>
      <c r="D49" s="61">
        <f>D48/B34</f>
        <v>24</v>
      </c>
      <c r="F49" s="59"/>
      <c r="H49" s="45"/>
    </row>
    <row r="50" spans="1:12" ht="18.75" x14ac:dyDescent="0.3">
      <c r="C50" s="19" t="s">
        <v>72</v>
      </c>
      <c r="D50" s="62" t="e">
        <f>AVERAGE(E38:E41,G38:G41)</f>
        <v>#DIV/0!</v>
      </c>
      <c r="F50" s="63"/>
      <c r="H50" s="45"/>
    </row>
    <row r="51" spans="1:12" ht="18.75" x14ac:dyDescent="0.3">
      <c r="C51" s="21" t="s">
        <v>73</v>
      </c>
      <c r="D51" s="64" t="e">
        <f>STDEV(E38:E41,G38:G41)/D50</f>
        <v>#DIV/0!</v>
      </c>
      <c r="F51" s="63"/>
      <c r="H51" s="45"/>
    </row>
    <row r="52" spans="1:12" ht="19.5" customHeight="1" thickBot="1" x14ac:dyDescent="0.35">
      <c r="C52" s="65" t="s">
        <v>16</v>
      </c>
      <c r="D52" s="66">
        <f>COUNT(E38:E41,G38:G41)</f>
        <v>0</v>
      </c>
      <c r="F52" s="63"/>
    </row>
    <row r="54" spans="1:12" ht="18.75" x14ac:dyDescent="0.3">
      <c r="A54" s="67" t="s">
        <v>1</v>
      </c>
      <c r="B54" s="68" t="s">
        <v>74</v>
      </c>
    </row>
    <row r="55" spans="1:12" ht="18.75" x14ac:dyDescent="0.3">
      <c r="A55" s="93" t="s">
        <v>75</v>
      </c>
      <c r="B55" s="69" t="str">
        <f>B21</f>
        <v xml:space="preserve">Each film coated tablet contains:Efavirenz USP 200 mg
</v>
      </c>
    </row>
    <row r="56" spans="1:12" ht="26.25" customHeight="1" x14ac:dyDescent="0.4">
      <c r="A56" s="69" t="s">
        <v>76</v>
      </c>
      <c r="B56" s="70">
        <v>200</v>
      </c>
      <c r="C56" s="93" t="str">
        <f>B20</f>
        <v>EFAVIRENZ</v>
      </c>
      <c r="H56" s="108"/>
    </row>
    <row r="57" spans="1:12" ht="18.75" x14ac:dyDescent="0.3">
      <c r="A57" s="69" t="s">
        <v>77</v>
      </c>
      <c r="B57" s="151"/>
      <c r="H57" s="108"/>
    </row>
    <row r="58" spans="1:12" ht="19.5" customHeight="1" thickBot="1" x14ac:dyDescent="0.35">
      <c r="H58" s="108"/>
    </row>
    <row r="59" spans="1:12" s="1" customFormat="1" ht="27" customHeight="1" thickBot="1" x14ac:dyDescent="0.45">
      <c r="A59" s="19" t="s">
        <v>78</v>
      </c>
      <c r="B59" s="20">
        <v>1</v>
      </c>
      <c r="C59" s="93"/>
      <c r="D59" s="71" t="s">
        <v>79</v>
      </c>
      <c r="E59" s="72" t="s">
        <v>51</v>
      </c>
      <c r="F59" s="72" t="s">
        <v>52</v>
      </c>
      <c r="G59" s="72" t="s">
        <v>80</v>
      </c>
      <c r="H59" s="23" t="s">
        <v>81</v>
      </c>
      <c r="L59" s="10"/>
    </row>
    <row r="60" spans="1:12" s="1" customFormat="1" ht="26.25" customHeight="1" x14ac:dyDescent="0.4">
      <c r="A60" s="21" t="s">
        <v>82</v>
      </c>
      <c r="B60" s="22">
        <v>1</v>
      </c>
      <c r="C60" s="238" t="s">
        <v>83</v>
      </c>
      <c r="D60" s="241">
        <v>1964.03</v>
      </c>
      <c r="E60" s="73">
        <v>1</v>
      </c>
      <c r="F60" s="74"/>
      <c r="G60" s="153" t="str">
        <f>IF(ISBLANK(F60),"-",(F60/$D$50*$D$47*$B$68)*($B$57/$D$60))</f>
        <v>-</v>
      </c>
      <c r="H60" s="75" t="str">
        <f>IF(ISBLANK(F60),"-",G60/$B$56)</f>
        <v>-</v>
      </c>
      <c r="L60" s="10"/>
    </row>
    <row r="61" spans="1:12" s="1" customFormat="1" ht="26.25" customHeight="1" x14ac:dyDescent="0.4">
      <c r="A61" s="21" t="s">
        <v>84</v>
      </c>
      <c r="B61" s="22">
        <v>1</v>
      </c>
      <c r="C61" s="239"/>
      <c r="D61" s="242"/>
      <c r="E61" s="76">
        <v>2</v>
      </c>
      <c r="F61" s="33"/>
      <c r="G61" s="154" t="str">
        <f>IF(ISBLANK(F61),"-",(F61/$D$50*$D$47*$B$68)*($B$57/$D$60))</f>
        <v>-</v>
      </c>
      <c r="H61" s="77" t="str">
        <f t="shared" ref="H61:H70" si="0">IF(ISBLANK(F61),"-",G61/$B$56)</f>
        <v>-</v>
      </c>
      <c r="L61" s="10"/>
    </row>
    <row r="62" spans="1:12" s="1" customFormat="1" ht="26.25" customHeight="1" x14ac:dyDescent="0.4">
      <c r="A62" s="21" t="s">
        <v>85</v>
      </c>
      <c r="B62" s="22">
        <v>1</v>
      </c>
      <c r="C62" s="239"/>
      <c r="D62" s="242"/>
      <c r="E62" s="76">
        <v>3</v>
      </c>
      <c r="F62" s="78"/>
      <c r="G62" s="154" t="str">
        <f>IF(ISBLANK(F62),"-",(F62/$D$50*$D$47*$B$68)*($B$57/$D$60))</f>
        <v>-</v>
      </c>
      <c r="H62" s="77" t="str">
        <f t="shared" si="0"/>
        <v>-</v>
      </c>
      <c r="L62" s="10"/>
    </row>
    <row r="63" spans="1:12" ht="27" customHeight="1" thickBot="1" x14ac:dyDescent="0.45">
      <c r="A63" s="21" t="s">
        <v>86</v>
      </c>
      <c r="B63" s="22">
        <v>1</v>
      </c>
      <c r="C63" s="240"/>
      <c r="D63" s="243"/>
      <c r="E63" s="79">
        <v>4</v>
      </c>
      <c r="F63" s="80"/>
      <c r="G63" s="154"/>
      <c r="H63" s="77"/>
    </row>
    <row r="64" spans="1:12" ht="26.25" customHeight="1" x14ac:dyDescent="0.4">
      <c r="A64" s="21" t="s">
        <v>87</v>
      </c>
      <c r="B64" s="22">
        <v>1</v>
      </c>
      <c r="C64" s="238" t="s">
        <v>88</v>
      </c>
      <c r="D64" s="241">
        <v>1969.28</v>
      </c>
      <c r="E64" s="73">
        <v>1</v>
      </c>
      <c r="F64" s="74"/>
      <c r="G64" s="155" t="str">
        <f>IF(ISBLANK(F64),"-",(F64/$D$50*$D$47*$B$68)*($B$57/$D$64))</f>
        <v>-</v>
      </c>
      <c r="H64" s="81" t="str">
        <f>IF(ISBLANK(F64),"-",G64/$B$56)</f>
        <v>-</v>
      </c>
    </row>
    <row r="65" spans="1:8" ht="26.25" customHeight="1" x14ac:dyDescent="0.4">
      <c r="A65" s="21" t="s">
        <v>89</v>
      </c>
      <c r="B65" s="22">
        <v>1</v>
      </c>
      <c r="C65" s="239"/>
      <c r="D65" s="242"/>
      <c r="E65" s="76">
        <v>2</v>
      </c>
      <c r="F65" s="33"/>
      <c r="G65" s="156" t="str">
        <f>IF(ISBLANK(F65),"-",(F65/$D$50*$D$47*$B$68)*($B$57/$D$64))</f>
        <v>-</v>
      </c>
      <c r="H65" s="82" t="str">
        <f t="shared" si="0"/>
        <v>-</v>
      </c>
    </row>
    <row r="66" spans="1:8" ht="26.25" customHeight="1" x14ac:dyDescent="0.4">
      <c r="A66" s="21" t="s">
        <v>90</v>
      </c>
      <c r="B66" s="22">
        <v>1</v>
      </c>
      <c r="C66" s="239"/>
      <c r="D66" s="242"/>
      <c r="E66" s="76">
        <v>3</v>
      </c>
      <c r="F66" s="33"/>
      <c r="G66" s="156" t="str">
        <f>IF(ISBLANK(F66),"-",(F66/$D$50*$D$47*$B$68)*($B$57/$D$64))</f>
        <v>-</v>
      </c>
      <c r="H66" s="82" t="str">
        <f t="shared" si="0"/>
        <v>-</v>
      </c>
    </row>
    <row r="67" spans="1:8" ht="27" customHeight="1" thickBot="1" x14ac:dyDescent="0.45">
      <c r="A67" s="21" t="s">
        <v>91</v>
      </c>
      <c r="B67" s="22">
        <v>1</v>
      </c>
      <c r="C67" s="240"/>
      <c r="D67" s="243"/>
      <c r="E67" s="79">
        <v>4</v>
      </c>
      <c r="F67" s="80"/>
      <c r="G67" s="157"/>
      <c r="H67" s="83"/>
    </row>
    <row r="68" spans="1:8" ht="26.25" customHeight="1" x14ac:dyDescent="0.4">
      <c r="A68" s="21" t="s">
        <v>92</v>
      </c>
      <c r="B68" s="84">
        <f>(B67/B66)*(B65/B64)*(B63/B62)*(B61/B60)*B59</f>
        <v>1</v>
      </c>
      <c r="C68" s="238" t="s">
        <v>93</v>
      </c>
      <c r="D68" s="241">
        <v>1971.03</v>
      </c>
      <c r="E68" s="73">
        <v>1</v>
      </c>
      <c r="F68" s="74"/>
      <c r="G68" s="155" t="str">
        <f>IF(ISBLANK(F68),"-",(F68/$D$50*$D$47*$B$68)*($B$57/$D$68))</f>
        <v>-</v>
      </c>
      <c r="H68" s="77" t="str">
        <f>IF(ISBLANK(F68),"-",G68/$B$56)</f>
        <v>-</v>
      </c>
    </row>
    <row r="69" spans="1:8" ht="27" customHeight="1" thickBot="1" x14ac:dyDescent="0.45">
      <c r="A69" s="65" t="s">
        <v>94</v>
      </c>
      <c r="B69" s="85">
        <f>(D47*B68)/B56*B57</f>
        <v>0</v>
      </c>
      <c r="C69" s="239"/>
      <c r="D69" s="242"/>
      <c r="E69" s="76">
        <v>2</v>
      </c>
      <c r="F69" s="33"/>
      <c r="G69" s="156" t="str">
        <f>IF(ISBLANK(F69),"-",(F69/$D$50*$D$47*$B$68)*($B$57/$D$68))</f>
        <v>-</v>
      </c>
      <c r="H69" s="77" t="str">
        <f t="shared" si="0"/>
        <v>-</v>
      </c>
    </row>
    <row r="70" spans="1:8" ht="26.25" customHeight="1" x14ac:dyDescent="0.4">
      <c r="A70" s="251" t="s">
        <v>67</v>
      </c>
      <c r="B70" s="252"/>
      <c r="C70" s="239"/>
      <c r="D70" s="242"/>
      <c r="E70" s="76">
        <v>3</v>
      </c>
      <c r="F70" s="33"/>
      <c r="G70" s="156" t="str">
        <f>IF(ISBLANK(F70),"-",(F70/$D$50*$D$47*$B$68)*($B$57/$D$68))</f>
        <v>-</v>
      </c>
      <c r="H70" s="77" t="str">
        <f t="shared" si="0"/>
        <v>-</v>
      </c>
    </row>
    <row r="71" spans="1:8" ht="27" customHeight="1" thickBot="1" x14ac:dyDescent="0.45">
      <c r="A71" s="253"/>
      <c r="B71" s="254"/>
      <c r="C71" s="250"/>
      <c r="D71" s="243"/>
      <c r="E71" s="79">
        <v>4</v>
      </c>
      <c r="F71" s="80"/>
      <c r="G71" s="157"/>
      <c r="H71" s="86"/>
    </row>
    <row r="72" spans="1:8" ht="26.25" customHeight="1" x14ac:dyDescent="0.4">
      <c r="A72" s="108"/>
      <c r="B72" s="108"/>
      <c r="C72" s="108"/>
      <c r="D72" s="108"/>
      <c r="E72" s="108"/>
      <c r="F72" s="108"/>
      <c r="G72" s="87" t="s">
        <v>60</v>
      </c>
      <c r="H72" s="88" t="e">
        <f>AVERAGE(H60:H71)</f>
        <v>#DIV/0!</v>
      </c>
    </row>
    <row r="73" spans="1:8" ht="26.25" customHeight="1" x14ac:dyDescent="0.4">
      <c r="C73" s="108"/>
      <c r="D73" s="108"/>
      <c r="E73" s="108"/>
      <c r="F73" s="108"/>
      <c r="G73" s="89" t="s">
        <v>73</v>
      </c>
      <c r="H73" s="158" t="e">
        <f>STDEV(H60:H71)/H72</f>
        <v>#DIV/0!</v>
      </c>
    </row>
    <row r="74" spans="1:8" ht="27" customHeight="1" thickBot="1" x14ac:dyDescent="0.45">
      <c r="A74" s="108"/>
      <c r="B74" s="108"/>
      <c r="C74" s="108"/>
      <c r="D74" s="108"/>
      <c r="E74" s="90"/>
      <c r="F74" s="108"/>
      <c r="G74" s="91" t="s">
        <v>16</v>
      </c>
      <c r="H74" s="92">
        <f>COUNT(H60:H71)</f>
        <v>0</v>
      </c>
    </row>
    <row r="76" spans="1:8" ht="26.25" customHeight="1" x14ac:dyDescent="0.4">
      <c r="A76" s="145" t="s">
        <v>95</v>
      </c>
      <c r="B76" s="100" t="s">
        <v>96</v>
      </c>
      <c r="C76" s="246" t="str">
        <f>B20</f>
        <v>EFAVIRENZ</v>
      </c>
      <c r="D76" s="246"/>
      <c r="E76" s="93" t="s">
        <v>97</v>
      </c>
      <c r="F76" s="93"/>
      <c r="G76" s="94" t="e">
        <f>H72</f>
        <v>#DIV/0!</v>
      </c>
      <c r="H76" s="210"/>
    </row>
    <row r="77" spans="1:8" ht="18.75" x14ac:dyDescent="0.3">
      <c r="A77" s="8" t="s">
        <v>98</v>
      </c>
      <c r="B77" s="8" t="s">
        <v>99</v>
      </c>
    </row>
    <row r="78" spans="1:8" ht="18.75" x14ac:dyDescent="0.3">
      <c r="A78" s="8"/>
      <c r="B78" s="8"/>
    </row>
    <row r="79" spans="1:8" ht="26.25" customHeight="1" x14ac:dyDescent="0.4">
      <c r="A79" s="145" t="s">
        <v>4</v>
      </c>
      <c r="B79" s="232" t="s">
        <v>116</v>
      </c>
      <c r="C79" s="232"/>
      <c r="E79" s="111">
        <f>30/50*4/10</f>
        <v>0.24</v>
      </c>
    </row>
    <row r="80" spans="1:8" ht="26.25" customHeight="1" x14ac:dyDescent="0.4">
      <c r="A80" s="100" t="s">
        <v>37</v>
      </c>
      <c r="B80" s="232" t="s">
        <v>119</v>
      </c>
      <c r="C80" s="232"/>
    </row>
    <row r="81" spans="1:12" ht="27" customHeight="1" thickBot="1" x14ac:dyDescent="0.45">
      <c r="A81" s="100" t="s">
        <v>5</v>
      </c>
      <c r="B81" s="95">
        <v>99.8</v>
      </c>
    </row>
    <row r="82" spans="1:12" s="1" customFormat="1" ht="27" customHeight="1" thickBot="1" x14ac:dyDescent="0.45">
      <c r="A82" s="100" t="s">
        <v>38</v>
      </c>
      <c r="B82" s="9">
        <v>0</v>
      </c>
      <c r="C82" s="223" t="s">
        <v>39</v>
      </c>
      <c r="D82" s="224"/>
      <c r="E82" s="224"/>
      <c r="F82" s="224"/>
      <c r="G82" s="225"/>
      <c r="I82" s="10"/>
      <c r="J82" s="10"/>
      <c r="K82" s="10"/>
      <c r="L82" s="10"/>
    </row>
    <row r="83" spans="1:12" s="1" customFormat="1" ht="19.5" customHeight="1" thickBot="1" x14ac:dyDescent="0.35">
      <c r="A83" s="100" t="s">
        <v>40</v>
      </c>
      <c r="B83" s="210">
        <f>B81-B82</f>
        <v>99.8</v>
      </c>
      <c r="C83" s="11"/>
      <c r="D83" s="11"/>
      <c r="E83" s="11"/>
      <c r="F83" s="11"/>
      <c r="G83" s="12"/>
      <c r="I83" s="10"/>
      <c r="J83" s="10"/>
      <c r="K83" s="10"/>
      <c r="L83" s="10"/>
    </row>
    <row r="84" spans="1:12" s="1" customFormat="1" ht="27" customHeight="1" thickBot="1" x14ac:dyDescent="0.45">
      <c r="A84" s="100" t="s">
        <v>41</v>
      </c>
      <c r="B84" s="13">
        <v>1</v>
      </c>
      <c r="C84" s="226" t="s">
        <v>100</v>
      </c>
      <c r="D84" s="227"/>
      <c r="E84" s="227"/>
      <c r="F84" s="227"/>
      <c r="G84" s="227"/>
      <c r="H84" s="228"/>
      <c r="I84" s="10"/>
      <c r="J84" s="10"/>
      <c r="K84" s="10"/>
      <c r="L84" s="10"/>
    </row>
    <row r="85" spans="1:12" s="1" customFormat="1" ht="27" customHeight="1" thickBot="1" x14ac:dyDescent="0.45">
      <c r="A85" s="100" t="s">
        <v>43</v>
      </c>
      <c r="B85" s="13">
        <v>1</v>
      </c>
      <c r="C85" s="226" t="s">
        <v>101</v>
      </c>
      <c r="D85" s="227"/>
      <c r="E85" s="227"/>
      <c r="F85" s="227"/>
      <c r="G85" s="227"/>
      <c r="H85" s="228"/>
      <c r="I85" s="10"/>
      <c r="J85" s="10"/>
      <c r="K85" s="10"/>
      <c r="L85" s="10"/>
    </row>
    <row r="86" spans="1:12" s="1" customFormat="1" ht="18.75" x14ac:dyDescent="0.3">
      <c r="A86" s="100"/>
      <c r="B86" s="16"/>
      <c r="C86" s="17"/>
      <c r="D86" s="17"/>
      <c r="E86" s="17"/>
      <c r="F86" s="17"/>
      <c r="G86" s="17"/>
      <c r="H86" s="17"/>
      <c r="I86" s="10"/>
      <c r="J86" s="10"/>
      <c r="K86" s="10"/>
      <c r="L86" s="10"/>
    </row>
    <row r="87" spans="1:12" s="1" customFormat="1" ht="18.75" x14ac:dyDescent="0.3">
      <c r="A87" s="100" t="s">
        <v>45</v>
      </c>
      <c r="B87" s="18">
        <f>B84/B85</f>
        <v>1</v>
      </c>
      <c r="C87" s="93" t="s">
        <v>46</v>
      </c>
      <c r="D87" s="93"/>
      <c r="E87" s="93"/>
      <c r="F87" s="93"/>
      <c r="G87" s="93"/>
      <c r="I87" s="10"/>
      <c r="J87" s="10"/>
      <c r="K87" s="10"/>
      <c r="L87" s="10"/>
    </row>
    <row r="88" spans="1:12" ht="19.5" customHeight="1" thickBot="1" x14ac:dyDescent="0.35">
      <c r="A88" s="8"/>
      <c r="B88" s="8"/>
    </row>
    <row r="89" spans="1:12" ht="27" customHeight="1" thickBot="1" x14ac:dyDescent="0.45">
      <c r="A89" s="19" t="s">
        <v>47</v>
      </c>
      <c r="B89" s="20">
        <v>50</v>
      </c>
      <c r="D89" s="208" t="s">
        <v>48</v>
      </c>
      <c r="E89" s="209"/>
      <c r="F89" s="229" t="s">
        <v>49</v>
      </c>
      <c r="G89" s="231"/>
    </row>
    <row r="90" spans="1:12" ht="27" customHeight="1" thickBot="1" x14ac:dyDescent="0.45">
      <c r="A90" s="21" t="s">
        <v>50</v>
      </c>
      <c r="B90" s="22">
        <v>4</v>
      </c>
      <c r="C90" s="211" t="s">
        <v>51</v>
      </c>
      <c r="D90" s="24" t="s">
        <v>52</v>
      </c>
      <c r="E90" s="25" t="s">
        <v>53</v>
      </c>
      <c r="F90" s="24" t="s">
        <v>52</v>
      </c>
      <c r="G90" s="96" t="s">
        <v>53</v>
      </c>
      <c r="I90" s="27" t="s">
        <v>54</v>
      </c>
    </row>
    <row r="91" spans="1:12" ht="26.25" customHeight="1" x14ac:dyDescent="0.4">
      <c r="A91" s="21" t="s">
        <v>55</v>
      </c>
      <c r="B91" s="22">
        <v>10</v>
      </c>
      <c r="C91" s="97">
        <v>1</v>
      </c>
      <c r="D91" s="29">
        <v>102828595</v>
      </c>
      <c r="E91" s="30">
        <f>IF(ISBLANK(D91),"-",$D$101/$D$98*D91)</f>
        <v>90033785.676911324</v>
      </c>
      <c r="F91" s="29">
        <v>109059251</v>
      </c>
      <c r="G91" s="31">
        <f>IF(ISBLANK(F91),"-",$D$101/$F$98*F91)</f>
        <v>89866617.280613869</v>
      </c>
      <c r="I91" s="32"/>
    </row>
    <row r="92" spans="1:12" ht="26.25" customHeight="1" x14ac:dyDescent="0.4">
      <c r="A92" s="21" t="s">
        <v>56</v>
      </c>
      <c r="B92" s="22">
        <v>1</v>
      </c>
      <c r="C92" s="108">
        <v>2</v>
      </c>
      <c r="D92" s="33">
        <v>102919314</v>
      </c>
      <c r="E92" s="34">
        <f>IF(ISBLANK(D92),"-",$D$101/$D$98*D92)</f>
        <v>90113216.646505177</v>
      </c>
      <c r="F92" s="33">
        <v>109455072</v>
      </c>
      <c r="G92" s="35">
        <f>IF(ISBLANK(F92),"-",$D$101/$F$98*F92)</f>
        <v>90192780.297436997</v>
      </c>
      <c r="I92" s="233">
        <f>ABS((F96/D96*D95)-F95)/D95</f>
        <v>8.8219184838714086E-4</v>
      </c>
    </row>
    <row r="93" spans="1:12" ht="26.25" customHeight="1" x14ac:dyDescent="0.4">
      <c r="A93" s="21" t="s">
        <v>57</v>
      </c>
      <c r="B93" s="22">
        <v>1</v>
      </c>
      <c r="C93" s="108">
        <v>3</v>
      </c>
      <c r="D93" s="33">
        <v>102241841</v>
      </c>
      <c r="E93" s="34">
        <f>IF(ISBLANK(D93),"-",$D$101/$D$98*D93)</f>
        <v>89520040.605503216</v>
      </c>
      <c r="F93" s="33">
        <v>109016677</v>
      </c>
      <c r="G93" s="35">
        <f>IF(ISBLANK(F93),"-",$D$101/$F$98*F93)</f>
        <v>89831535.604102954</v>
      </c>
      <c r="I93" s="233"/>
    </row>
    <row r="94" spans="1:12" ht="27" customHeight="1" thickBot="1" x14ac:dyDescent="0.45">
      <c r="A94" s="21" t="s">
        <v>58</v>
      </c>
      <c r="B94" s="22">
        <v>1</v>
      </c>
      <c r="C94" s="98">
        <v>4</v>
      </c>
      <c r="D94" s="37"/>
      <c r="E94" s="38"/>
      <c r="F94" s="99"/>
      <c r="G94" s="39"/>
      <c r="I94" s="40"/>
    </row>
    <row r="95" spans="1:12" ht="27" customHeight="1" thickBot="1" x14ac:dyDescent="0.45">
      <c r="A95" s="21" t="s">
        <v>59</v>
      </c>
      <c r="B95" s="22">
        <v>1</v>
      </c>
      <c r="C95" s="100" t="s">
        <v>60</v>
      </c>
      <c r="D95" s="101">
        <f>AVERAGE(D91:D94)</f>
        <v>102663250</v>
      </c>
      <c r="E95" s="43">
        <f>AVERAGE(E91:E94)</f>
        <v>89889014.309639916</v>
      </c>
      <c r="F95" s="102">
        <f>AVERAGE(F91:F94)</f>
        <v>109177000</v>
      </c>
      <c r="G95" s="103">
        <f>AVERAGE(G91:G94)</f>
        <v>89963644.394051269</v>
      </c>
    </row>
    <row r="96" spans="1:12" ht="26.25" customHeight="1" x14ac:dyDescent="0.4">
      <c r="A96" s="21" t="s">
        <v>61</v>
      </c>
      <c r="B96" s="95">
        <v>1</v>
      </c>
      <c r="C96" s="104" t="s">
        <v>102</v>
      </c>
      <c r="D96" s="105">
        <v>28.61</v>
      </c>
      <c r="E96" s="93"/>
      <c r="F96" s="47">
        <v>30.4</v>
      </c>
    </row>
    <row r="97" spans="1:10" ht="26.25" customHeight="1" x14ac:dyDescent="0.4">
      <c r="A97" s="21" t="s">
        <v>63</v>
      </c>
      <c r="B97" s="95">
        <v>1</v>
      </c>
      <c r="C97" s="106" t="s">
        <v>103</v>
      </c>
      <c r="D97" s="107">
        <f>D96*$B$87</f>
        <v>28.61</v>
      </c>
      <c r="E97" s="108"/>
      <c r="F97" s="49">
        <f>F96*$B$87</f>
        <v>30.4</v>
      </c>
    </row>
    <row r="98" spans="1:10" ht="19.5" customHeight="1" thickBot="1" x14ac:dyDescent="0.35">
      <c r="A98" s="21" t="s">
        <v>65</v>
      </c>
      <c r="B98" s="108">
        <f>(B97/B96)*(B95/B94)*(B93/B92)*(B91/B90)*B89</f>
        <v>125</v>
      </c>
      <c r="C98" s="106" t="s">
        <v>104</v>
      </c>
      <c r="D98" s="109">
        <f>D97*$B$83/100</f>
        <v>28.552779999999998</v>
      </c>
      <c r="E98" s="90"/>
      <c r="F98" s="51">
        <f>F97*$B$83/100</f>
        <v>30.339199999999995</v>
      </c>
    </row>
    <row r="99" spans="1:10" ht="19.5" customHeight="1" thickBot="1" x14ac:dyDescent="0.35">
      <c r="A99" s="234" t="s">
        <v>67</v>
      </c>
      <c r="B99" s="248"/>
      <c r="C99" s="106" t="s">
        <v>105</v>
      </c>
      <c r="D99" s="110">
        <f>D98/$B$98</f>
        <v>0.22842224</v>
      </c>
      <c r="E99" s="90"/>
      <c r="F99" s="54">
        <f>F98/$B$98</f>
        <v>0.24271359999999995</v>
      </c>
      <c r="H99" s="45"/>
    </row>
    <row r="100" spans="1:10" ht="19.5" customHeight="1" thickBot="1" x14ac:dyDescent="0.35">
      <c r="A100" s="236"/>
      <c r="B100" s="249"/>
      <c r="C100" s="106" t="s">
        <v>69</v>
      </c>
      <c r="D100" s="112">
        <f>$B$56/$B$116</f>
        <v>0.2</v>
      </c>
      <c r="F100" s="59"/>
      <c r="G100" s="118"/>
      <c r="H100" s="45"/>
    </row>
    <row r="101" spans="1:10" ht="18.75" x14ac:dyDescent="0.3">
      <c r="C101" s="106" t="s">
        <v>70</v>
      </c>
      <c r="D101" s="107">
        <f>D100*$B$98</f>
        <v>25</v>
      </c>
      <c r="F101" s="59"/>
      <c r="H101" s="45"/>
    </row>
    <row r="102" spans="1:10" ht="19.5" customHeight="1" thickBot="1" x14ac:dyDescent="0.35">
      <c r="C102" s="113" t="s">
        <v>71</v>
      </c>
      <c r="D102" s="114">
        <f>D101/B34</f>
        <v>25</v>
      </c>
      <c r="F102" s="63"/>
      <c r="H102" s="45"/>
      <c r="J102" s="115"/>
    </row>
    <row r="103" spans="1:10" ht="18.75" x14ac:dyDescent="0.3">
      <c r="C103" s="116" t="s">
        <v>106</v>
      </c>
      <c r="D103" s="117">
        <f>AVERAGE(E91:E94,G91:G94)</f>
        <v>89926329.351845577</v>
      </c>
      <c r="F103" s="63"/>
      <c r="G103" s="118"/>
      <c r="H103" s="45"/>
      <c r="J103" s="119"/>
    </row>
    <row r="104" spans="1:10" ht="18.75" x14ac:dyDescent="0.3">
      <c r="C104" s="89" t="s">
        <v>73</v>
      </c>
      <c r="D104" s="120">
        <f>STDEV(E91:E94,G91:G94)/D103</f>
        <v>2.7015105817657916E-3</v>
      </c>
      <c r="F104" s="63"/>
      <c r="H104" s="45"/>
      <c r="J104" s="119"/>
    </row>
    <row r="105" spans="1:10" ht="19.5" customHeight="1" thickBot="1" x14ac:dyDescent="0.35">
      <c r="C105" s="91" t="s">
        <v>16</v>
      </c>
      <c r="D105" s="121">
        <f>COUNT(E91:E94,G91:G94)</f>
        <v>6</v>
      </c>
      <c r="F105" s="63"/>
      <c r="H105" s="45"/>
      <c r="J105" s="119"/>
    </row>
    <row r="106" spans="1:10" ht="19.5" customHeight="1" thickBot="1" x14ac:dyDescent="0.35">
      <c r="A106" s="67"/>
      <c r="B106" s="67"/>
      <c r="C106" s="67"/>
      <c r="D106" s="67"/>
      <c r="E106" s="67"/>
    </row>
    <row r="107" spans="1:10" ht="26.25" customHeight="1" x14ac:dyDescent="0.4">
      <c r="A107" s="19" t="s">
        <v>107</v>
      </c>
      <c r="B107" s="20">
        <v>1000</v>
      </c>
      <c r="C107" s="208" t="s">
        <v>108</v>
      </c>
      <c r="D107" s="122" t="s">
        <v>52</v>
      </c>
      <c r="E107" s="123" t="s">
        <v>109</v>
      </c>
      <c r="F107" s="124" t="s">
        <v>110</v>
      </c>
    </row>
    <row r="108" spans="1:10" ht="26.25" customHeight="1" x14ac:dyDescent="0.4">
      <c r="A108" s="21" t="s">
        <v>111</v>
      </c>
      <c r="B108" s="22">
        <v>1</v>
      </c>
      <c r="C108" s="125">
        <v>1</v>
      </c>
      <c r="D108" s="126">
        <v>91902151</v>
      </c>
      <c r="E108" s="159">
        <f>IF(ISBLANK(D108),"-",D108/$D$103*$D$100*$B$116)</f>
        <v>204.39431179365465</v>
      </c>
      <c r="F108" s="127">
        <f t="shared" ref="F108:F113" si="1">IF(ISBLANK(D108), "-", E108/$B$56)</f>
        <v>1.0219715589682732</v>
      </c>
    </row>
    <row r="109" spans="1:10" ht="26.25" customHeight="1" x14ac:dyDescent="0.4">
      <c r="A109" s="21" t="s">
        <v>84</v>
      </c>
      <c r="B109" s="22">
        <v>1</v>
      </c>
      <c r="C109" s="125">
        <v>2</v>
      </c>
      <c r="D109" s="126">
        <v>90710906</v>
      </c>
      <c r="E109" s="160">
        <f>IF(ISBLANK(D109),"-",D109/$D$103*$D$100*$B$116)</f>
        <v>201.74493199891367</v>
      </c>
      <c r="F109" s="128">
        <f t="shared" si="1"/>
        <v>1.0087246599945683</v>
      </c>
    </row>
    <row r="110" spans="1:10" ht="26.25" customHeight="1" x14ac:dyDescent="0.4">
      <c r="A110" s="21" t="s">
        <v>85</v>
      </c>
      <c r="B110" s="22">
        <v>1</v>
      </c>
      <c r="C110" s="125">
        <v>3</v>
      </c>
      <c r="D110" s="126">
        <v>92414172</v>
      </c>
      <c r="E110" s="160">
        <f t="shared" ref="E110:E113" si="2">IF(ISBLANK(D110),"-",D110/$D$103*$D$100*$B$116)</f>
        <v>205.53306838183178</v>
      </c>
      <c r="F110" s="128">
        <f t="shared" si="1"/>
        <v>1.0276653419091588</v>
      </c>
    </row>
    <row r="111" spans="1:10" ht="26.25" customHeight="1" x14ac:dyDescent="0.4">
      <c r="A111" s="21" t="s">
        <v>86</v>
      </c>
      <c r="B111" s="22">
        <v>1</v>
      </c>
      <c r="C111" s="125">
        <v>4</v>
      </c>
      <c r="D111" s="126">
        <v>92371645</v>
      </c>
      <c r="E111" s="160">
        <f>IF(ISBLANK(D111),"-",D111/$D$103*$D$100*$B$116)</f>
        <v>205.43848651619459</v>
      </c>
      <c r="F111" s="128">
        <f t="shared" si="1"/>
        <v>1.0271924325809729</v>
      </c>
    </row>
    <row r="112" spans="1:10" ht="26.25" customHeight="1" x14ac:dyDescent="0.4">
      <c r="A112" s="21" t="s">
        <v>87</v>
      </c>
      <c r="B112" s="22">
        <v>1</v>
      </c>
      <c r="C112" s="125">
        <v>5</v>
      </c>
      <c r="D112" s="126">
        <v>91143516</v>
      </c>
      <c r="E112" s="160">
        <f t="shared" si="2"/>
        <v>202.70707512900267</v>
      </c>
      <c r="F112" s="128">
        <f t="shared" si="1"/>
        <v>1.0135353756450134</v>
      </c>
    </row>
    <row r="113" spans="1:10" ht="26.25" customHeight="1" x14ac:dyDescent="0.4">
      <c r="A113" s="21" t="s">
        <v>89</v>
      </c>
      <c r="B113" s="22">
        <v>1</v>
      </c>
      <c r="C113" s="129">
        <v>6</v>
      </c>
      <c r="D113" s="130">
        <v>91670285</v>
      </c>
      <c r="E113" s="161">
        <f t="shared" si="2"/>
        <v>203.87863189952085</v>
      </c>
      <c r="F113" s="131">
        <f t="shared" si="1"/>
        <v>1.0193931594976042</v>
      </c>
    </row>
    <row r="114" spans="1:10" ht="26.25" customHeight="1" x14ac:dyDescent="0.4">
      <c r="A114" s="21" t="s">
        <v>90</v>
      </c>
      <c r="B114" s="22">
        <v>1</v>
      </c>
      <c r="C114" s="125"/>
      <c r="D114" s="108"/>
      <c r="E114" s="93"/>
      <c r="F114" s="132"/>
    </row>
    <row r="115" spans="1:10" ht="26.25" customHeight="1" x14ac:dyDescent="0.4">
      <c r="A115" s="21" t="s">
        <v>91</v>
      </c>
      <c r="B115" s="22">
        <v>1</v>
      </c>
      <c r="C115" s="125"/>
      <c r="D115" s="133"/>
      <c r="E115" s="134" t="s">
        <v>60</v>
      </c>
      <c r="F115" s="135">
        <f>AVERAGE(F108:F113)</f>
        <v>1.0197470880992652</v>
      </c>
    </row>
    <row r="116" spans="1:10" ht="27" customHeight="1" thickBot="1" x14ac:dyDescent="0.45">
      <c r="A116" s="21" t="s">
        <v>92</v>
      </c>
      <c r="B116" s="50">
        <f>(B115/B114)*(B113/B112)*(B111/B110)*(B109/B108)*B107</f>
        <v>1000</v>
      </c>
      <c r="C116" s="136"/>
      <c r="D116" s="137"/>
      <c r="E116" s="100" t="s">
        <v>73</v>
      </c>
      <c r="F116" s="138">
        <f>STDEV(F108:F113)/F115</f>
        <v>7.3813212004989184E-3</v>
      </c>
      <c r="I116" s="93"/>
    </row>
    <row r="117" spans="1:10" ht="27" customHeight="1" thickBot="1" x14ac:dyDescent="0.45">
      <c r="A117" s="234" t="s">
        <v>67</v>
      </c>
      <c r="B117" s="235"/>
      <c r="C117" s="139"/>
      <c r="D117" s="140"/>
      <c r="E117" s="141" t="s">
        <v>16</v>
      </c>
      <c r="F117" s="142">
        <f>COUNT(F108:F113)</f>
        <v>6</v>
      </c>
      <c r="I117" s="93"/>
      <c r="J117" s="119"/>
    </row>
    <row r="118" spans="1:10" ht="19.5" customHeight="1" thickBot="1" x14ac:dyDescent="0.35">
      <c r="A118" s="236"/>
      <c r="B118" s="237"/>
      <c r="C118" s="93"/>
      <c r="D118" s="93"/>
      <c r="E118" s="93"/>
      <c r="F118" s="108"/>
      <c r="G118" s="93"/>
      <c r="H118" s="93"/>
      <c r="I118" s="93"/>
    </row>
    <row r="119" spans="1:10" ht="18.75" x14ac:dyDescent="0.3">
      <c r="A119" s="149"/>
      <c r="B119" s="17"/>
      <c r="C119" s="93"/>
      <c r="D119" s="93"/>
      <c r="E119" s="93"/>
      <c r="F119" s="108"/>
      <c r="G119" s="93"/>
      <c r="H119" s="93"/>
      <c r="I119" s="93"/>
    </row>
    <row r="120" spans="1:10" ht="26.25" customHeight="1" x14ac:dyDescent="0.4">
      <c r="A120" s="145" t="s">
        <v>95</v>
      </c>
      <c r="B120" s="100" t="s">
        <v>112</v>
      </c>
      <c r="C120" s="246" t="str">
        <f>B20</f>
        <v>EFAVIRENZ</v>
      </c>
      <c r="D120" s="246"/>
      <c r="E120" s="93" t="s">
        <v>113</v>
      </c>
      <c r="F120" s="93"/>
      <c r="G120" s="94">
        <f>F115</f>
        <v>1.0197470880992652</v>
      </c>
      <c r="H120" s="93"/>
      <c r="I120" s="93"/>
    </row>
    <row r="121" spans="1:10" ht="19.5" customHeight="1" thickBot="1" x14ac:dyDescent="0.35">
      <c r="A121" s="212"/>
      <c r="B121" s="212"/>
      <c r="C121" s="143"/>
      <c r="D121" s="143"/>
      <c r="E121" s="143"/>
      <c r="F121" s="143"/>
      <c r="G121" s="143"/>
      <c r="H121" s="143"/>
    </row>
    <row r="122" spans="1:10" ht="18.75" x14ac:dyDescent="0.3">
      <c r="B122" s="247" t="s">
        <v>22</v>
      </c>
      <c r="C122" s="247"/>
      <c r="E122" s="211" t="s">
        <v>23</v>
      </c>
      <c r="F122" s="144"/>
      <c r="G122" s="247" t="s">
        <v>24</v>
      </c>
      <c r="H122" s="247"/>
    </row>
    <row r="123" spans="1:10" ht="69.95" customHeight="1" x14ac:dyDescent="0.3">
      <c r="A123" s="145" t="s">
        <v>25</v>
      </c>
      <c r="B123" s="146"/>
      <c r="C123" s="146"/>
      <c r="E123" s="146"/>
      <c r="F123" s="93"/>
      <c r="G123" s="146"/>
      <c r="H123" s="146"/>
    </row>
    <row r="124" spans="1:10" ht="69.95" customHeight="1" x14ac:dyDescent="0.3">
      <c r="A124" s="145" t="s">
        <v>26</v>
      </c>
      <c r="B124" s="147"/>
      <c r="C124" s="147"/>
      <c r="E124" s="147"/>
      <c r="F124" s="93"/>
      <c r="G124" s="148"/>
      <c r="H124" s="148"/>
    </row>
    <row r="125" spans="1:10" ht="18.75" x14ac:dyDescent="0.3">
      <c r="A125" s="108"/>
      <c r="B125" s="108"/>
      <c r="C125" s="108"/>
      <c r="D125" s="108"/>
      <c r="E125" s="108"/>
      <c r="F125" s="90"/>
      <c r="G125" s="108"/>
      <c r="H125" s="108"/>
      <c r="I125" s="93"/>
    </row>
    <row r="126" spans="1:10" ht="18.75" x14ac:dyDescent="0.3">
      <c r="A126" s="108"/>
      <c r="B126" s="108"/>
      <c r="C126" s="108"/>
      <c r="D126" s="108"/>
      <c r="E126" s="108"/>
      <c r="F126" s="90"/>
      <c r="G126" s="108"/>
      <c r="H126" s="108"/>
      <c r="I126" s="93"/>
    </row>
    <row r="127" spans="1:10" ht="18.75" x14ac:dyDescent="0.3">
      <c r="A127" s="108"/>
      <c r="B127" s="108"/>
      <c r="C127" s="108"/>
      <c r="D127" s="108"/>
      <c r="E127" s="108"/>
      <c r="F127" s="90"/>
      <c r="G127" s="108"/>
      <c r="H127" s="108"/>
      <c r="I127" s="93"/>
    </row>
    <row r="128" spans="1:10" ht="18.75" x14ac:dyDescent="0.3">
      <c r="A128" s="108"/>
      <c r="B128" s="108"/>
      <c r="C128" s="108"/>
      <c r="D128" s="108"/>
      <c r="E128" s="108"/>
      <c r="F128" s="90"/>
      <c r="G128" s="108"/>
      <c r="H128" s="108"/>
      <c r="I128" s="93"/>
    </row>
    <row r="129" spans="1:9" ht="18.75" x14ac:dyDescent="0.3">
      <c r="A129" s="108"/>
      <c r="B129" s="108"/>
      <c r="C129" s="108"/>
      <c r="D129" s="108"/>
      <c r="E129" s="108"/>
      <c r="F129" s="90"/>
      <c r="G129" s="108"/>
      <c r="H129" s="108"/>
      <c r="I129" s="93"/>
    </row>
    <row r="130" spans="1:9" ht="18.75" x14ac:dyDescent="0.3">
      <c r="A130" s="108"/>
      <c r="B130" s="108"/>
      <c r="C130" s="108"/>
      <c r="D130" s="108"/>
      <c r="E130" s="108"/>
      <c r="F130" s="90"/>
      <c r="G130" s="108"/>
      <c r="H130" s="108"/>
      <c r="I130" s="93"/>
    </row>
    <row r="131" spans="1:9" ht="18.75" x14ac:dyDescent="0.3">
      <c r="A131" s="108"/>
      <c r="B131" s="108"/>
      <c r="C131" s="108"/>
      <c r="D131" s="108"/>
      <c r="E131" s="108"/>
      <c r="F131" s="90"/>
      <c r="G131" s="108"/>
      <c r="H131" s="108"/>
      <c r="I131" s="93"/>
    </row>
    <row r="132" spans="1:9" ht="18.75" x14ac:dyDescent="0.3">
      <c r="A132" s="108"/>
      <c r="B132" s="108"/>
      <c r="C132" s="108"/>
      <c r="D132" s="108"/>
      <c r="E132" s="108"/>
      <c r="F132" s="90"/>
      <c r="G132" s="108"/>
      <c r="H132" s="108"/>
      <c r="I132" s="93"/>
    </row>
    <row r="133" spans="1:9" ht="18.75" x14ac:dyDescent="0.3">
      <c r="A133" s="108"/>
      <c r="B133" s="108"/>
      <c r="C133" s="108"/>
      <c r="D133" s="108"/>
      <c r="E133" s="108"/>
      <c r="F133" s="90"/>
      <c r="G133" s="108"/>
      <c r="H133" s="108"/>
      <c r="I133" s="93"/>
    </row>
    <row r="250" spans="1:1" x14ac:dyDescent="0.25">
      <c r="A250" s="11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23" orientation="portrait" r:id="rId1"/>
  <headerFooter>
    <oddHeader>&amp;LVer 2</oddHeader>
    <oddFooter>&amp;LNQCL/ADDO/014&amp;CPage &amp;P of &amp;N&amp;R&amp;D &amp;T</oddFooter>
  </headerFooter>
  <rowBreaks count="1" manualBreakCount="1">
    <brk id="12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 </vt:lpstr>
      <vt:lpstr>Efavirenz149</vt:lpstr>
      <vt:lpstr>Efavirenz149!Print_Area</vt:lpstr>
      <vt:lpstr>'SST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Quality Assurance</cp:lastModifiedBy>
  <cp:lastPrinted>2016-02-19T12:29:27Z</cp:lastPrinted>
  <dcterms:created xsi:type="dcterms:W3CDTF">2005-07-05T10:19:27Z</dcterms:created>
  <dcterms:modified xsi:type="dcterms:W3CDTF">2016-02-29T07:15:45Z</dcterms:modified>
</cp:coreProperties>
</file>