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<sst xmlns="http://schemas.openxmlformats.org/spreadsheetml/2006/main" count="434" uniqueCount="131">
  <si>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</si>
  <si>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</si>
  <si>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</si>
  <si>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</si>
  <si>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</si>
  <si>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</si>
  <si>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</si>
  <si>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</si>
  <si>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</si>
  <si>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</si>
  <si>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</si>
  <si>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</si>
  <si>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</si>
  <si>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</si>
  <si>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</si>
  <si>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</si>
  <si>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</si>
  <si>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</si>
  <si>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</si>
  <si>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</si>
  <si>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</si>
  <si>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</si>
  <si>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</si>
  <si>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</si>
  <si>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</si>
  <si>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</si>
  <si>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</si>
  <si>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</si>
  <si>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</si>
  <si>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</si>
  <si>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</si>
  <si>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</si>
  <si>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</si>
  <si>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</si>
  <si>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</si>
  <si>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</si>
  <si>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</si>
  <si>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</si>
  <si>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</si>
  <si>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</si>
  <si>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</si>
  <si>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</si>
  <si>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</si>
  <si>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</si>
  <si>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</si>
  <si>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</si>
  <si>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</si>
  <si>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</si>
  <si>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</si>
  <si>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</si>
  <si>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</si>
  <si>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</si>
  <si>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</si>
  <si>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</si>
  <si>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</si>
  <si>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</si>
  <si>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</si>
  <si>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</si>
  <si>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</si>
  <si>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</si>
  <si>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</si>
  <si>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</si>
  <si>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</si>
  <si>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</si>
  <si>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</si>
  <si>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</si>
  <si>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</si>
  <si>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</si>
  <si>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</si>
  <si>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</si>
  <si>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</si>
  <si>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</si>
  <si>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</si>
  <si>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</si>
  <si>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</si>
  <si>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</si>
  <si>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</si>
  <si>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</si>
  <si>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</si>
  <si>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</si>
  <si>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</si>
  <si>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</si>
  <si>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</si>
  <si>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</si>
  <si>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</si>
  <si>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</si>
  <si>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</si>
  <si>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</si>
  <si>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</si>
  <si>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</si>
  <si>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</si>
  <si>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</si>
  <si>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</si>
  <si>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</si>
  <si>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</si>
  <si>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</si>
  <si>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</si>
  <si>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</si>
  <si>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</si>
  <si>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</si>
  <si>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</si>
  <si>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</si>
  <si>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</si>
  <si>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</si>
  <si>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</si>
  <si>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</si>
  <si>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</si>
  <si>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</si>
  <si>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</si>
  <si>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</si>
  <si>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</si>
  <si>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</si>
  <si>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</si>
  <si>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</si>
  <si>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</si>
  <si>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</si>
  <si>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</si>
  <si>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</si>
  <si>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</si>
  <si>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</si>
  <si>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</si>
  <si>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</si>
  <si>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</si>
  <si>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</si>
  <si>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</si>
  <si>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</si>
  <si>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</si>
  <si>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</si>
  <si>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</si>
  <si>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</si>
  <si>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>NDQD201508205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</si>
</sst>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3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180.25</v>
      </c>
      <c r="D24" s="86">
        <f t="shared" ref="D24:D43" si="0">(C24-$C$46)/$C$46</f>
        <v>8.8233565693848354E-3</v>
      </c>
      <c r="E24" s="53"/>
    </row>
    <row r="25" spans="1:5" ht="15.75" customHeight="1" x14ac:dyDescent="0.3">
      <c r="C25" s="94">
        <v>179.33</v>
      </c>
      <c r="D25" s="87">
        <f t="shared" si="0"/>
        <v>3.6742997702512909E-3</v>
      </c>
      <c r="E25" s="53"/>
    </row>
    <row r="26" spans="1:5" ht="15.75" customHeight="1" x14ac:dyDescent="0.3">
      <c r="C26" s="94">
        <v>177.81</v>
      </c>
      <c r="D26" s="87">
        <f t="shared" si="0"/>
        <v>-4.8328375500564773E-3</v>
      </c>
      <c r="E26" s="53"/>
    </row>
    <row r="27" spans="1:5" ht="15.75" customHeight="1" x14ac:dyDescent="0.3">
      <c r="C27" s="94">
        <v>176.59</v>
      </c>
      <c r="D27" s="87">
        <f t="shared" si="0"/>
        <v>-1.1660934609777135E-2</v>
      </c>
      <c r="E27" s="53"/>
    </row>
    <row r="28" spans="1:5" ht="15.75" customHeight="1" x14ac:dyDescent="0.3">
      <c r="C28" s="94">
        <v>178.51</v>
      </c>
      <c r="D28" s="87">
        <f t="shared" si="0"/>
        <v>-9.150769420200953E-4</v>
      </c>
      <c r="E28" s="53"/>
    </row>
    <row r="29" spans="1:5" ht="15.75" customHeight="1" x14ac:dyDescent="0.3">
      <c r="C29" s="94">
        <v>177.73</v>
      </c>
      <c r="D29" s="87">
        <f t="shared" si="0"/>
        <v>-5.2805816195464275E-3</v>
      </c>
      <c r="E29" s="53"/>
    </row>
    <row r="30" spans="1:5" ht="15.75" customHeight="1" x14ac:dyDescent="0.3">
      <c r="C30" s="94">
        <v>177.02</v>
      </c>
      <c r="D30" s="87">
        <f t="shared" si="0"/>
        <v>-9.2543102362689939E-3</v>
      </c>
      <c r="E30" s="53"/>
    </row>
    <row r="31" spans="1:5" ht="15.75" customHeight="1" x14ac:dyDescent="0.3">
      <c r="C31" s="94">
        <v>174.6</v>
      </c>
      <c r="D31" s="87">
        <f t="shared" si="0"/>
        <v>-2.2798568338337939E-2</v>
      </c>
      <c r="E31" s="53"/>
    </row>
    <row r="32" spans="1:5" ht="15.75" customHeight="1" x14ac:dyDescent="0.3">
      <c r="C32" s="94">
        <v>181.8</v>
      </c>
      <c r="D32" s="87">
        <f t="shared" si="0"/>
        <v>1.7498397915751314E-2</v>
      </c>
      <c r="E32" s="53"/>
    </row>
    <row r="33" spans="1:7" ht="15.75" customHeight="1" x14ac:dyDescent="0.3">
      <c r="C33" s="94">
        <v>183.84</v>
      </c>
      <c r="D33" s="87">
        <f t="shared" si="0"/>
        <v>2.8915871687743198E-2</v>
      </c>
      <c r="E33" s="53"/>
    </row>
    <row r="34" spans="1:7" ht="15.75" customHeight="1" x14ac:dyDescent="0.3">
      <c r="C34" s="94">
        <v>176.8</v>
      </c>
      <c r="D34" s="87">
        <f t="shared" si="0"/>
        <v>-1.0485606427366156E-2</v>
      </c>
      <c r="E34" s="53"/>
    </row>
    <row r="35" spans="1:7" ht="15.75" customHeight="1" x14ac:dyDescent="0.3">
      <c r="C35" s="94">
        <v>180.1</v>
      </c>
      <c r="D35" s="87">
        <f t="shared" si="0"/>
        <v>7.9838364390912801E-3</v>
      </c>
      <c r="E35" s="53"/>
    </row>
    <row r="36" spans="1:7" ht="15.75" customHeight="1" x14ac:dyDescent="0.3">
      <c r="C36" s="94">
        <v>177.05</v>
      </c>
      <c r="D36" s="87">
        <f t="shared" si="0"/>
        <v>-9.0864062102102815E-3</v>
      </c>
      <c r="E36" s="53"/>
    </row>
    <row r="37" spans="1:7" ht="15.75" customHeight="1" x14ac:dyDescent="0.3">
      <c r="C37" s="94">
        <v>181.84</v>
      </c>
      <c r="D37" s="87">
        <f t="shared" si="0"/>
        <v>1.7722269950496212E-2</v>
      </c>
      <c r="E37" s="53"/>
    </row>
    <row r="38" spans="1:7" ht="15.75" customHeight="1" x14ac:dyDescent="0.3">
      <c r="C38" s="94">
        <v>179.81</v>
      </c>
      <c r="D38" s="87">
        <f t="shared" si="0"/>
        <v>6.360764187190511E-3</v>
      </c>
      <c r="E38" s="53"/>
    </row>
    <row r="39" spans="1:7" ht="15.75" customHeight="1" x14ac:dyDescent="0.3">
      <c r="C39" s="94">
        <v>179.43</v>
      </c>
      <c r="D39" s="87">
        <f t="shared" si="0"/>
        <v>4.2339798571136081E-3</v>
      </c>
      <c r="E39" s="53"/>
    </row>
    <row r="40" spans="1:7" ht="15.75" customHeight="1" x14ac:dyDescent="0.3">
      <c r="C40" s="94">
        <v>176.53</v>
      </c>
      <c r="D40" s="87">
        <f t="shared" si="0"/>
        <v>-1.1996742661894556E-2</v>
      </c>
      <c r="E40" s="53"/>
    </row>
    <row r="41" spans="1:7" ht="15.75" customHeight="1" x14ac:dyDescent="0.3">
      <c r="C41" s="94">
        <v>177.8</v>
      </c>
      <c r="D41" s="87">
        <f t="shared" si="0"/>
        <v>-4.8888055587426619E-3</v>
      </c>
      <c r="E41" s="53"/>
    </row>
    <row r="42" spans="1:7" ht="15.75" customHeight="1" x14ac:dyDescent="0.3">
      <c r="C42" s="94">
        <v>178.63</v>
      </c>
      <c r="D42" s="87">
        <f t="shared" si="0"/>
        <v>-2.4346083778525052E-4</v>
      </c>
      <c r="E42" s="53"/>
    </row>
    <row r="43" spans="1:7" ht="16.5" customHeight="1" x14ac:dyDescent="0.3">
      <c r="C43" s="95">
        <v>178</v>
      </c>
      <c r="D43" s="88">
        <f t="shared" si="0"/>
        <v>-3.7694453850180263E-3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3573.4700000000003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178.67350000000002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178.67350000000002</v>
      </c>
      <c r="C49" s="92">
        <f>-IF(C46&lt;=80,10%,IF(C46&lt;250,7.5%,5%))</f>
        <v>-7.4999999999999997E-2</v>
      </c>
      <c r="D49" s="80">
        <f>IF(C46&lt;=80,C46*0.9,IF(C46&lt;250,C46*0.925,C46*0.95))</f>
        <v>165.27298750000003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192.07401250000001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2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NDQD201508205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178.67350000000002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180.44</v>
      </c>
      <c r="E60" s="181">
        <v>1</v>
      </c>
      <c r="F60" s="182">
        <v>41790966</v>
      </c>
      <c r="G60" s="271">
        <f>IF(ISBLANK(F60),"-",(F60/$D$50*$D$47*$B$68)*($B$57/$D$60))</f>
        <v>71.531632653124134</v>
      </c>
      <c r="H60" s="183">
        <f>IF(ISBLANK(F60),"-",G60/$B$56)</f>
        <v>1.0597278911573946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28"/>
      <c r="D61" s="331"/>
      <c r="E61" s="184">
        <v>2</v>
      </c>
      <c r="F61" s="136">
        <v>41874785</v>
      </c>
      <c r="G61" s="272">
        <f>IF(ISBLANK(F61),"-",(F61/$D$50*$D$47*$B$68)*($B$57/$D$60))</f>
        <v>71.675101696585642</v>
      </c>
      <c r="H61" s="185">
        <f t="shared" ref="H61:H71" si="0">IF(ISBLANK(F61),"-",G61/$B$56)</f>
        <v>1.0618533584679355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42018524</v>
      </c>
      <c r="G62" s="272">
        <f>IF(ISBLANK(F62),"-",(F62/$D$50*$D$47*$B$68)*($B$57/$D$60))</f>
        <v>71.921132988275005</v>
      </c>
      <c r="H62" s="185">
        <f t="shared" si="0"/>
        <v>1.0654982664929631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176.53</v>
      </c>
      <c r="E64" s="181">
        <v>1</v>
      </c>
      <c r="F64" s="182">
        <v>41540160</v>
      </c>
      <c r="G64" s="273">
        <f>IF(ISBLANK(F64),"-",(F64/$D$50*$D$47*$B$68)*($B$57/$D$64))</f>
        <v>72.677200448130506</v>
      </c>
      <c r="H64" s="189">
        <f>IF(ISBLANK(F64),"-",G64/$B$56)</f>
        <v>1.0766992658982297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41643264</v>
      </c>
      <c r="G65" s="274">
        <f>IF(ISBLANK(F65),"-",(F65/$D$50*$D$47*$B$68)*($B$57/$D$64))</f>
        <v>72.857587574107015</v>
      </c>
      <c r="H65" s="190">
        <f t="shared" si="0"/>
        <v>1.0793716677645484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41721462</v>
      </c>
      <c r="G66" s="274">
        <f>IF(ISBLANK(F66),"-",(F66/$D$50*$D$47*$B$68)*($B$57/$D$64))</f>
        <v>72.994400039938697</v>
      </c>
      <c r="H66" s="190">
        <f t="shared" si="0"/>
        <v>1.0813985191102029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7" t="s">
        <v>99</v>
      </c>
      <c r="D68" s="330">
        <v>178.64</v>
      </c>
      <c r="E68" s="181">
        <v>1</v>
      </c>
      <c r="F68" s="182">
        <v>41713102</v>
      </c>
      <c r="G68" s="273">
        <f>IF(ISBLANK(F68),"-",(F68/$D$50*$D$47*$B$68)*($B$57/$D$68))</f>
        <v>72.117775679913819</v>
      </c>
      <c r="H68" s="185">
        <f>IF(ISBLANK(F68),"-",G68/$B$56)</f>
        <v>1.0684114915542788</v>
      </c>
    </row>
    <row r="69" spans="1:8" ht="27" customHeight="1" x14ac:dyDescent="0.4">
      <c r="A69" s="171" t="s">
        <v>100</v>
      </c>
      <c r="B69" s="193">
        <f>(D47*B68)/B56*B57</f>
        <v>165.43842592592594</v>
      </c>
      <c r="C69" s="328"/>
      <c r="D69" s="331"/>
      <c r="E69" s="184">
        <v>2</v>
      </c>
      <c r="F69" s="136">
        <v>41913491</v>
      </c>
      <c r="G69" s="274">
        <f>IF(ISBLANK(F69),"-",(F69/$D$50*$D$47*$B$68)*($B$57/$D$68))</f>
        <v>72.464228191422606</v>
      </c>
      <c r="H69" s="185">
        <f t="shared" si="0"/>
        <v>1.073544121354409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42029649</v>
      </c>
      <c r="G70" s="274">
        <f>IF(ISBLANK(F70),"-",(F70/$D$50*$D$47*$B$68)*($B$57/$D$68))</f>
        <v>72.665053739890027</v>
      </c>
      <c r="H70" s="185">
        <f t="shared" si="0"/>
        <v>1.0765193146650374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1.0714470996072221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7.3305730375967867E-3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1.0714470996072221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24884981</v>
      </c>
      <c r="E108" s="277">
        <f t="shared" ref="E108:E113" si="1">IF(ISBLANK(D108),"-",D108/$D$103*$D$100*$B$116)</f>
        <v>61.26669692297412</v>
      </c>
      <c r="F108" s="243">
        <f>IF(ISBLANK(D108), "-", E108/$B$56)</f>
        <v>0.90765476922924626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25835376</v>
      </c>
      <c r="E109" s="278">
        <f t="shared" si="1"/>
        <v>63.60656458942362</v>
      </c>
      <c r="F109" s="244">
        <f t="shared" ref="F109:F113" si="2">IF(ISBLANK(D109), "-", E109/$B$56)</f>
        <v>0.9423194753988684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25148866</v>
      </c>
      <c r="E110" s="278">
        <f t="shared" si="1"/>
        <v>61.916380453675586</v>
      </c>
      <c r="F110" s="244">
        <f>IF(ISBLANK(D110), "-", E110/$B$56)</f>
        <v>0.91727971042482348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24994122</v>
      </c>
      <c r="E111" s="278">
        <f t="shared" si="1"/>
        <v>61.535401511049571</v>
      </c>
      <c r="F111" s="244">
        <f t="shared" si="2"/>
        <v>0.91163557794147509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25906716</v>
      </c>
      <c r="E112" s="278">
        <f t="shared" si="1"/>
        <v>63.782203307350912</v>
      </c>
      <c r="F112" s="244">
        <f>IF(ISBLANK(D112), "-", E112/$B$56)</f>
        <v>0.94492153047927274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25127844</v>
      </c>
      <c r="E113" s="279">
        <f t="shared" si="1"/>
        <v>61.864624396368782</v>
      </c>
      <c r="F113" s="247">
        <f t="shared" si="2"/>
        <v>0.91651295402027821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0.92338733624899394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1.7410729887232922E-2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0.92338733624899394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0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NDQD201508205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25 mg &amp; Amodiaquine HCl 67.5mg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178.67350000000002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183.84</v>
      </c>
      <c r="E60" s="181">
        <v>1</v>
      </c>
      <c r="F60" s="182">
        <v>3531364</v>
      </c>
      <c r="G60" s="271">
        <f>IF(ISBLANK(F60),"-",(F60/$D$50*$D$47*$B$68)*($B$57/$D$60))</f>
        <v>23.294183310076843</v>
      </c>
      <c r="H60" s="183">
        <f>IF(ISBLANK(F60),"-",G60/$B$56)</f>
        <v>0.93176733240307374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3533280</v>
      </c>
      <c r="G61" s="272">
        <f>IF(ISBLANK(F61),"-",(F61/$D$50*$D$47*$B$68)*($B$57/$D$60))</f>
        <v>23.306821954867385</v>
      </c>
      <c r="H61" s="185">
        <f t="shared" ref="H61:H71" si="0">IF(ISBLANK(F61),"-",G61/$B$56)</f>
        <v>0.9322728781946954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3539030</v>
      </c>
      <c r="G62" s="272">
        <f>IF(ISBLANK(F62),"-",(F62/$D$50*$D$47*$B$68)*($B$57/$D$60))</f>
        <v>23.344751081978877</v>
      </c>
      <c r="H62" s="185">
        <f t="shared" si="0"/>
        <v>0.93379004327915505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177.73</v>
      </c>
      <c r="E64" s="181">
        <v>1</v>
      </c>
      <c r="F64" s="182">
        <v>3442387</v>
      </c>
      <c r="G64" s="273">
        <f>IF(ISBLANK(F64),"-",(F64/$D$50*$D$47*$B$68)*($B$57/$D$64))</f>
        <v>23.487887973790318</v>
      </c>
      <c r="H64" s="189">
        <f>IF(ISBLANK(F64),"-",G64/$B$56)</f>
        <v>0.93951551895161278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3444766</v>
      </c>
      <c r="G65" s="274">
        <f>IF(ISBLANK(F65),"-",(F65/$D$50*$D$47*$B$68)*($B$57/$D$64))</f>
        <v>23.504120223531455</v>
      </c>
      <c r="H65" s="190">
        <f t="shared" si="0"/>
        <v>0.9401648089412582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3444365</v>
      </c>
      <c r="G66" s="274">
        <f>IF(ISBLANK(F66),"-",(F66/$D$50*$D$47*$B$68)*($B$57/$D$64))</f>
        <v>23.501384144445201</v>
      </c>
      <c r="H66" s="190">
        <f t="shared" si="0"/>
        <v>0.94005536577780802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7" t="s">
        <v>99</v>
      </c>
      <c r="D68" s="330">
        <v>179.5</v>
      </c>
      <c r="E68" s="181">
        <v>1</v>
      </c>
      <c r="F68" s="182">
        <v>3337468</v>
      </c>
      <c r="G68" s="273">
        <f>IF(ISBLANK(F68),"-",(F68/$D$50*$D$47*$B$68)*($B$57/$D$68))</f>
        <v>22.547462441841379</v>
      </c>
      <c r="H68" s="185">
        <f>IF(ISBLANK(F68),"-",G68/$B$56)</f>
        <v>0.90189849767365515</v>
      </c>
    </row>
    <row r="69" spans="1:8" ht="27" customHeight="1" thickBot="1" x14ac:dyDescent="0.45">
      <c r="A69" s="171" t="s">
        <v>100</v>
      </c>
      <c r="B69" s="193">
        <f>(D47*B68)/B56*B57</f>
        <v>142.93880000000001</v>
      </c>
      <c r="C69" s="328"/>
      <c r="D69" s="331"/>
      <c r="E69" s="184">
        <v>2</v>
      </c>
      <c r="F69" s="136">
        <v>3343024</v>
      </c>
      <c r="G69" s="274">
        <f>IF(ISBLANK(F69),"-",(F69/$D$50*$D$47*$B$68)*($B$57/$D$68))</f>
        <v>22.584997993141609</v>
      </c>
      <c r="H69" s="185">
        <f t="shared" si="0"/>
        <v>0.90339991972566436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3342849</v>
      </c>
      <c r="G70" s="274">
        <f>IF(ISBLANK(F70),"-",(F70/$D$50*$D$47*$B$68)*($B$57/$D$68))</f>
        <v>22.583815717857672</v>
      </c>
      <c r="H70" s="185">
        <f t="shared" si="0"/>
        <v>0.90335262871430688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0.9251352215179145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1.8375609312954094E-2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0.9251352215179145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1078275</v>
      </c>
      <c r="E108" s="277">
        <f t="shared" ref="E108:E113" si="1">IF(ISBLANK(D108),"-",D108/$D$103*$D$100*$B$116)</f>
        <v>23.650658988163041</v>
      </c>
      <c r="F108" s="243">
        <f>IF(ISBLANK(D108), "-", E108/$B$56)</f>
        <v>0.9460263595265217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1073698</v>
      </c>
      <c r="E109" s="278">
        <f t="shared" si="1"/>
        <v>23.550268024643696</v>
      </c>
      <c r="F109" s="244">
        <f t="shared" ref="F109:F113" si="2">IF(ISBLANK(D109), "-", E109/$B$56)</f>
        <v>0.94201072098574778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1073903</v>
      </c>
      <c r="E110" s="278">
        <f t="shared" si="1"/>
        <v>23.554764451893305</v>
      </c>
      <c r="F110" s="244">
        <f>IF(ISBLANK(D110), "-", E110/$B$56)</f>
        <v>0.94219057807573225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1079291</v>
      </c>
      <c r="E111" s="278">
        <f t="shared" si="1"/>
        <v>23.67294372028794</v>
      </c>
      <c r="F111" s="244">
        <f t="shared" si="2"/>
        <v>0.94691774881151758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1076164</v>
      </c>
      <c r="E112" s="278">
        <f t="shared" si="1"/>
        <v>23.604356754387787</v>
      </c>
      <c r="F112" s="244">
        <f>IF(ISBLANK(D112), "-", E112/$B$56)</f>
        <v>0.94417427017551148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1080692</v>
      </c>
      <c r="E113" s="279">
        <f t="shared" si="1"/>
        <v>23.70367296212552</v>
      </c>
      <c r="F113" s="247">
        <f t="shared" si="2"/>
        <v>0.94814691848502075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0.94491109934334194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2.6813804467506817E-3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0.94491109934334194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2015-12-02T06:40:28Z</dcterms:modified>
</cp:coreProperties>
</file>