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4"/>
  <c r="E32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2"/>
  <c r="D60"/>
  <c r="E60" s="1"/>
  <c r="F60" s="1"/>
  <c r="D59"/>
  <c r="E59" s="1"/>
  <c r="F59" s="1"/>
  <c r="F61" l="1"/>
  <c r="F65" s="1"/>
  <c r="F52" i="2"/>
  <c r="D55" s="1"/>
</calcChain>
</file>

<file path=xl/sharedStrings.xml><?xml version="1.0" encoding="utf-8"?>
<sst xmlns="http://schemas.openxmlformats.org/spreadsheetml/2006/main" count="137" uniqueCount="83">
  <si>
    <t>MICOBIOLOGY NO.</t>
  </si>
  <si>
    <t>BIOL/002/2015</t>
  </si>
  <si>
    <t>DATE RECEIVED</t>
  </si>
  <si>
    <t>2015-09-15 12:10:12</t>
  </si>
  <si>
    <t>Analysis Report</t>
  </si>
  <si>
    <t>Ceftriaxone Microbial Assay</t>
  </si>
  <si>
    <t>Sample Name:</t>
  </si>
  <si>
    <t>Ceftriaxone 1g Injection</t>
  </si>
  <si>
    <t>Lab Ref No:</t>
  </si>
  <si>
    <t>NDQD201508241</t>
  </si>
  <si>
    <t>Active Ingredient:</t>
  </si>
  <si>
    <t>Ceftriaxone</t>
  </si>
  <si>
    <t>Label Claim:</t>
  </si>
  <si>
    <t>Each  ml contains mg of Ceftriaxone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</si>
  <si>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</si>
  <si>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</si>
  <si>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</si>
  <si>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</si>
  <si>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</si>
  <si>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</si>
  <si>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</si>
  <si>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</si>
  <si>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</si>
  <si>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</si>
  <si>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</si>
  <si>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</si>
  <si>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</si>
  <si>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</si>
  <si>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</si>
  <si>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</si>
  <si>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</si>
  <si>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</si>
  <si>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</si>
  <si>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</si>
  <si>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</si>
  <si>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</si>
  <si>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</si>
  <si>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</si>
  <si>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</si>
  <si>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</si>
  <si>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</si>
  <si>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</si>
  <si>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</si>
  <si>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</si>
  <si>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</si>
  <si>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</si>
  <si>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</si>
  <si>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</si>
  <si>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</si>
  <si>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</si>
  <si>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</si>
  <si>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</si>
  <si>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</si>
  <si>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</si>
  <si>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</si>
  <si>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</si>
  <si>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</si>
  <si>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</si>
  <si>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</si>
  <si>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</si>
  <si>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</si>
  <si>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</si>
  <si>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</si>
  <si>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</si>
  <si>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</si>
  <si>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</si>
  <si>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</si>
  <si>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</si>
  <si>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</si>
  <si>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</si>
  <si>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</si>
  <si>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</si>
  <si>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</si>
  <si>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</si>
  <si>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</si>
  <si>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</si>
  <si>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8000 EU / vial</t>
  </si>
  <si>
    <t>8.0mL</t>
  </si>
  <si>
    <t>Diluent Vol1 (µL)</t>
  </si>
  <si>
    <t>Diluent Vol2 (µL)</t>
  </si>
  <si>
    <t>H3</t>
  </si>
  <si>
    <t>H4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</si>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</sst>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4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8000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5" t="s">
        <v>31</v>
      </c>
      <c r="B31" s="99" t="s">
        <v>76</v>
      </c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7" t="s">
        <v>34</v>
      </c>
      <c r="B32" s="114" t="s">
        <v>77</v>
      </c>
      <c r="C32" s="127">
        <v>0.998</v>
      </c>
      <c r="D32" s="128"/>
      <c r="E32" s="115">
        <f>POWER(C32,2)</f>
        <v>0.996004</v>
      </c>
      <c r="F32" s="116"/>
      <c r="G32" s="9"/>
    </row>
    <row r="33" spans="1:9" ht="20.100000000000001" customHeight="1">
      <c r="A33" s="97" t="s">
        <v>36</v>
      </c>
      <c r="B33" s="100">
        <f>8000/8</f>
        <v>1000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37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400</v>
      </c>
      <c r="D40" s="93">
        <v>4000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44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78</v>
      </c>
      <c r="C46" s="87" t="s">
        <v>42</v>
      </c>
      <c r="D46" s="95" t="s">
        <v>79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3950</v>
      </c>
      <c r="C47" s="103">
        <v>50</v>
      </c>
      <c r="D47" s="111">
        <v>3950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6.27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-0.14599999999999999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80</v>
      </c>
      <c r="B59" s="59">
        <v>50</v>
      </c>
      <c r="C59" s="60">
        <v>5410</v>
      </c>
      <c r="D59" s="61">
        <f>LN(C59)</f>
        <v>8.596004371840527</v>
      </c>
      <c r="E59" s="61">
        <f>(D59-$B$54)/$B$55</f>
        <v>-15.931536793428272</v>
      </c>
      <c r="F59" s="62">
        <f>EXP(E59)</f>
        <v>1.2050955489458687E-7</v>
      </c>
      <c r="G59" s="63"/>
      <c r="H59" s="63"/>
      <c r="I59" s="63"/>
    </row>
    <row r="60" spans="1:9" s="64" customFormat="1" ht="27" customHeight="1">
      <c r="A60" s="65" t="s">
        <v>81</v>
      </c>
      <c r="B60" s="66">
        <v>50</v>
      </c>
      <c r="C60" s="67">
        <v>5323</v>
      </c>
      <c r="D60" s="68">
        <f>LN(C60)</f>
        <v>8.5797923331727581</v>
      </c>
      <c r="E60" s="68">
        <f>(D60-$B$54)/$B$55</f>
        <v>-15.820495432690128</v>
      </c>
      <c r="F60" s="69">
        <f>EXP(E60)</f>
        <v>1.3466233248479825E-7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1.2758594368969255E-7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1.1463391402819274E-2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(A47+B47)/A47*(C47+D47)/C47</f>
        <v>6400</v>
      </c>
      <c r="G64" s="9"/>
      <c r="H64" s="9"/>
    </row>
    <row r="65" spans="1:9" ht="25.5" customHeight="1">
      <c r="E65" s="71" t="s">
        <v>63</v>
      </c>
      <c r="F65" s="75">
        <f>F64*F61</f>
        <v>8.165500396140323E-4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0">
        <f>F65*B24/B25</f>
        <v>4.0827501980701615E-6</v>
      </c>
      <c r="E68" s="130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82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NDQD201508241 / Bacterial Endotoxin / Download 1  /  Analyst - Eric Ngamau /  Date 17-09-2015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2015-09-17T09:26:56Z</dcterms:modified>
</cp:coreProperties>
</file>