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12" windowWidth="14940" windowHeight="8640" activeTab="1"/>
  </bookViews>
  <sheets>
    <sheet name="SST" sheetId="34" r:id="rId1"/>
    <sheet name="Worksheet Template" sheetId="33" r:id="rId2"/>
  </sheets>
  <definedNames>
    <definedName name="_xlnm.Print_Area" localSheetId="0">SST!$A$1:$E$38</definedName>
    <definedName name="_xlnm.Print_Area" localSheetId="1">'Worksheet Template'!$A$1:$H$80</definedName>
  </definedNames>
  <calcPr calcId="145621"/>
</workbook>
</file>

<file path=xl/calcChain.xml><?xml version="1.0" encoding="utf-8"?>
<calcChain xmlns="http://schemas.openxmlformats.org/spreadsheetml/2006/main">
  <c r="D48" i="33" l="1"/>
  <c r="H67" i="33"/>
  <c r="H65" i="33"/>
  <c r="H63" i="33"/>
  <c r="H62" i="33"/>
  <c r="H61" i="33"/>
  <c r="G71" i="33"/>
  <c r="G70" i="33"/>
  <c r="G69" i="33"/>
  <c r="G67" i="33"/>
  <c r="G65" i="33"/>
  <c r="G66" i="33"/>
  <c r="G63" i="33"/>
  <c r="G62" i="33"/>
  <c r="G58" i="33"/>
  <c r="G61" i="33"/>
  <c r="G57" i="33"/>
  <c r="E55" i="33"/>
  <c r="B32" i="34"/>
  <c r="C31" i="34"/>
  <c r="B31" i="34"/>
  <c r="B21" i="34"/>
  <c r="B22" i="34" s="1"/>
  <c r="D65" i="33"/>
  <c r="D69" i="33"/>
  <c r="D61" i="33"/>
  <c r="B19" i="34" l="1"/>
  <c r="B18" i="34"/>
  <c r="B33" i="34"/>
  <c r="D31" i="34"/>
  <c r="H64" i="33" l="1"/>
  <c r="H68" i="33"/>
  <c r="H72" i="33"/>
  <c r="G64" i="33"/>
  <c r="G68" i="33"/>
  <c r="G72" i="33"/>
  <c r="G41" i="33" l="1"/>
  <c r="E41" i="33"/>
  <c r="B69" i="33" l="1"/>
  <c r="B54" i="33"/>
  <c r="F42" i="33"/>
  <c r="D42" i="33"/>
  <c r="B45" i="33"/>
  <c r="B34" i="33"/>
  <c r="F44" i="33" s="1"/>
  <c r="B30" i="33"/>
  <c r="B20" i="34" s="1"/>
  <c r="F45" i="33" l="1"/>
  <c r="F46" i="33" s="1"/>
  <c r="D44" i="33"/>
  <c r="D45" i="33" s="1"/>
  <c r="D46" i="33" s="1"/>
  <c r="E38" i="33" l="1"/>
  <c r="G40" i="33"/>
  <c r="G38" i="33"/>
  <c r="G39" i="33"/>
  <c r="E40" i="33"/>
  <c r="E39" i="33"/>
  <c r="D51" i="33" l="1"/>
  <c r="D49" i="33"/>
  <c r="E42" i="33"/>
  <c r="G42" i="33"/>
  <c r="H71" i="33" l="1"/>
  <c r="H69" i="33"/>
  <c r="H66" i="33"/>
  <c r="H70" i="33"/>
  <c r="D50" i="33"/>
  <c r="H75" i="33" l="1"/>
  <c r="H73" i="33"/>
  <c r="H74" i="33" s="1"/>
</calcChain>
</file>

<file path=xl/sharedStrings.xml><?xml version="1.0" encoding="utf-8"?>
<sst xmlns="http://schemas.openxmlformats.org/spreadsheetml/2006/main" count="108" uniqueCount="96">
  <si>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</si>
  <si>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</si>
  <si>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</si>
  <si>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</si>
  <si>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</si>
  <si>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</si>
  <si>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</si>
  <si>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</si>
  <si>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</si>
  <si>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</si>
  <si>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</si>
  <si>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</si>
  <si>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</si>
  <si>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</si>
  <si>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</si>
  <si>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</si>
  <si>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</t>
  </si>
  <si>
    <t>Purity correction:</t>
  </si>
  <si>
    <t>Injection</t>
  </si>
  <si>
    <t>Assay Smp A</t>
  </si>
  <si>
    <t>Assay Smp B</t>
  </si>
  <si>
    <t>Assay Smp C</t>
  </si>
  <si>
    <t>Sample Dilution Factor</t>
  </si>
  <si>
    <t>Code:</t>
  </si>
  <si>
    <t xml:space="preserve">% Purity corrected for water: </t>
  </si>
  <si>
    <t>% Water content:</t>
  </si>
  <si>
    <t>Initial    Sample dilution</t>
  </si>
  <si>
    <t>1 mg of salt is equivalent to</t>
  </si>
  <si>
    <t>free base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</si>
  <si>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</si>
  <si>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</si>
  <si>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</si>
  <si>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</si>
  <si>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</si>
  <si>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</si>
  <si>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</si>
  <si>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</si>
  <si>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Initial    Standard dilution</t>
  </si>
  <si>
    <t>Determination of Amoxicillin Content in Sample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</si>
  <si>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</si>
  <si>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</si>
  <si>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</si>
  <si>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</si>
  <si>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</si>
  <si>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</si>
  <si>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</si>
  <si>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</si>
  <si>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</si>
  <si>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</si>
  <si>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</si>
  <si>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</si>
  <si>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</si>
  <si>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</si>
  <si>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</si>
  <si>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</si>
  <si>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</si>
  <si>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</si>
  <si>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</si>
  <si>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</si>
  <si>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</si>
  <si>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</si>
  <si>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contains</t>
  </si>
  <si>
    <t>Each</t>
  </si>
  <si>
    <t>Amt of RS (mg):</t>
  </si>
  <si>
    <t>Amt of RS as free base (mg):</t>
  </si>
  <si>
    <t>Desired Weight (mg):</t>
  </si>
  <si>
    <t>Average Normalised Response:</t>
  </si>
  <si>
    <t>Normalised Response:</t>
  </si>
  <si>
    <t>Determined Amt (mg)</t>
  </si>
  <si>
    <t>HPLC System Suitability Report</t>
  </si>
  <si>
    <t>Assay</t>
  </si>
  <si>
    <t>Sample(s)</t>
  </si>
  <si>
    <t>Amount of RS(iu):</t>
  </si>
  <si>
    <t>Standard Conc (iu/mL):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</si>
  <si>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</si>
  <si>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</si>
  <si>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</si>
  <si>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</si>
  <si>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</si>
  <si>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</si>
  <si>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</si>
  <si>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</si>
  <si>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</si>
  <si>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</si>
  <si>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</si>
  <si>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NDQD201509245</t>
  </si>
  <si>
    <t>CHX SOLUTION</t>
  </si>
  <si>
    <t>C22-2</t>
  </si>
  <si>
    <t>Sample Relative Density</t>
  </si>
  <si>
    <t>Equivalent Smp Mass (g)</t>
  </si>
  <si>
    <t>Chlorhexidine Digluconate USP 7.1% w/w equivalent to Chlorhexidine 4% w/w</t>
  </si>
  <si>
    <t>Chlorhexidine Acetate</t>
  </si>
  <si>
    <t>Concentration (mg/mL):</t>
  </si>
  <si>
    <t>Chlorhexidine (as Digluconate)</t>
  </si>
  <si>
    <t>Measured Sample Volume (mL):</t>
  </si>
  <si>
    <t>Desired Concentration (mg/mL):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</si>
</sst>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\-mmm\-yy"/>
    <numFmt numFmtId="165" formatCode="0.000"/>
    <numFmt numFmtId="166" formatCode="0.0000\ &quot;mg&quot;"/>
    <numFmt numFmtId="167" formatCode="dd\-mmm\-yyyy"/>
    <numFmt numFmtId="168" formatCode="0.0\ &quot;mL&quot;"/>
    <numFmt numFmtId="169" formatCode="0\ &quot;mg&quot;"/>
    <numFmt numFmtId="170" formatCode="0.00000"/>
    <numFmt numFmtId="171" formatCode="0.0%"/>
    <numFmt numFmtId="172" formatCode="0.0000"/>
    <numFmt numFmtId="173" formatCode="0.0"/>
    <numFmt numFmtId="174" formatCode="0.0\ &quot;g&quot;"/>
  </numFmts>
  <fonts count="30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0" fillId="0" borderId="10" xfId="42" applyFont="1" applyBorder="1" applyProtection="1">
      <protection locked="0"/>
    </xf>
    <xf numFmtId="0" fontId="20" fillId="0" borderId="44" xfId="42" applyFont="1" applyBorder="1" applyProtection="1">
      <protection locked="0"/>
    </xf>
    <xf numFmtId="165" fontId="21" fillId="24" borderId="32" xfId="42" applyNumberFormat="1" applyFont="1" applyFill="1" applyBorder="1" applyAlignment="1" applyProtection="1">
      <alignment horizontal="center"/>
    </xf>
    <xf numFmtId="1" fontId="21" fillId="24" borderId="31" xfId="42" applyNumberFormat="1" applyFont="1" applyFill="1" applyBorder="1" applyAlignment="1" applyProtection="1">
      <alignment horizontal="center"/>
    </xf>
    <xf numFmtId="165" fontId="20" fillId="0" borderId="26" xfId="42" applyNumberFormat="1" applyFont="1" applyBorder="1" applyAlignment="1" applyProtection="1">
      <alignment horizontal="center"/>
    </xf>
    <xf numFmtId="165" fontId="20" fillId="0" borderId="28" xfId="42" applyNumberFormat="1" applyFont="1" applyBorder="1" applyAlignment="1" applyProtection="1">
      <alignment horizontal="center"/>
    </xf>
    <xf numFmtId="165" fontId="20" fillId="0" borderId="30" xfId="42" applyNumberFormat="1" applyFont="1" applyBorder="1" applyAlignment="1" applyProtection="1">
      <alignment horizontal="center"/>
    </xf>
    <xf numFmtId="2" fontId="20" fillId="24" borderId="34" xfId="42" applyNumberFormat="1" applyFont="1" applyFill="1" applyBorder="1" applyAlignment="1" applyProtection="1">
      <alignment horizontal="center"/>
    </xf>
    <xf numFmtId="2" fontId="20" fillId="25" borderId="34" xfId="42" applyNumberFormat="1" applyFont="1" applyFill="1" applyBorder="1" applyAlignment="1" applyProtection="1">
      <alignment horizontal="center"/>
    </xf>
    <xf numFmtId="2" fontId="20" fillId="24" borderId="35" xfId="42" applyNumberFormat="1" applyFont="1" applyFill="1" applyBorder="1" applyAlignment="1" applyProtection="1">
      <alignment horizontal="center"/>
    </xf>
    <xf numFmtId="10" fontId="20" fillId="24" borderId="34" xfId="42" applyNumberFormat="1" applyFont="1" applyFill="1" applyBorder="1" applyAlignment="1" applyProtection="1">
      <alignment horizontal="center"/>
    </xf>
    <xf numFmtId="0" fontId="20" fillId="25" borderId="35" xfId="42" applyFont="1" applyFill="1" applyBorder="1" applyAlignment="1" applyProtection="1">
      <alignment horizontal="center"/>
    </xf>
    <xf numFmtId="166" fontId="21" fillId="0" borderId="0" xfId="42" applyNumberFormat="1" applyFont="1" applyAlignment="1" applyProtection="1">
      <alignment horizontal="center"/>
    </xf>
    <xf numFmtId="0" fontId="20" fillId="0" borderId="13" xfId="42" applyFont="1" applyBorder="1" applyAlignment="1" applyProtection="1">
      <alignment horizontal="right"/>
    </xf>
    <xf numFmtId="0" fontId="20" fillId="0" borderId="15" xfId="42" applyFont="1" applyBorder="1" applyAlignment="1" applyProtection="1">
      <alignment horizontal="right"/>
    </xf>
    <xf numFmtId="0" fontId="20" fillId="0" borderId="24" xfId="42" applyFont="1" applyBorder="1" applyAlignment="1" applyProtection="1">
      <alignment horizontal="right"/>
    </xf>
    <xf numFmtId="0" fontId="20" fillId="0" borderId="41" xfId="42" applyFont="1" applyBorder="1" applyAlignment="1" applyProtection="1">
      <alignment horizontal="right"/>
    </xf>
    <xf numFmtId="0" fontId="20" fillId="0" borderId="34" xfId="42" applyFont="1" applyBorder="1" applyAlignment="1" applyProtection="1">
      <alignment horizontal="right"/>
    </xf>
    <xf numFmtId="0" fontId="20" fillId="0" borderId="35" xfId="42" applyFont="1" applyBorder="1" applyAlignment="1" applyProtection="1">
      <alignment horizontal="right"/>
    </xf>
    <xf numFmtId="0" fontId="20" fillId="0" borderId="38" xfId="42" applyFont="1" applyBorder="1" applyAlignment="1" applyProtection="1">
      <alignment horizontal="right"/>
    </xf>
    <xf numFmtId="0" fontId="23" fillId="0" borderId="0" xfId="0" applyFont="1" applyProtection="1"/>
    <xf numFmtId="0" fontId="25" fillId="0" borderId="0" xfId="0" applyFont="1" applyFill="1" applyProtection="1"/>
    <xf numFmtId="0" fontId="26" fillId="0" borderId="0" xfId="42" applyFont="1" applyFill="1" applyProtection="1"/>
    <xf numFmtId="0" fontId="21" fillId="0" borderId="0" xfId="42" applyFont="1" applyAlignment="1" applyProtection="1">
      <alignment horizontal="right"/>
    </xf>
    <xf numFmtId="0" fontId="20" fillId="0" borderId="0" xfId="42" applyFont="1" applyAlignment="1" applyProtection="1">
      <alignment horizontal="right"/>
    </xf>
    <xf numFmtId="0" fontId="20" fillId="0" borderId="0" xfId="42" applyFont="1" applyProtection="1"/>
    <xf numFmtId="0" fontId="2" fillId="0" borderId="0" xfId="42" applyFont="1" applyProtection="1"/>
    <xf numFmtId="0" fontId="21" fillId="0" borderId="0" xfId="42" quotePrefix="1" applyFont="1" applyAlignment="1" applyProtection="1">
      <alignment horizontal="left"/>
    </xf>
    <xf numFmtId="0" fontId="20" fillId="0" borderId="0" xfId="42" quotePrefix="1" applyFont="1" applyAlignment="1" applyProtection="1">
      <alignment horizontal="left"/>
    </xf>
    <xf numFmtId="0" fontId="20" fillId="0" borderId="0" xfId="42" applyFont="1" applyFill="1" applyBorder="1" applyProtection="1"/>
    <xf numFmtId="0" fontId="20" fillId="0" borderId="0" xfId="42" applyFont="1" applyFill="1" applyBorder="1" applyAlignment="1" applyProtection="1">
      <alignment horizontal="center"/>
    </xf>
    <xf numFmtId="2" fontId="20" fillId="0" borderId="0" xfId="42" applyNumberFormat="1" applyFont="1" applyFill="1" applyBorder="1" applyAlignment="1" applyProtection="1">
      <alignment horizontal="center"/>
    </xf>
    <xf numFmtId="1" fontId="20" fillId="0" borderId="0" xfId="42" applyNumberFormat="1" applyFont="1" applyFill="1" applyBorder="1" applyAlignment="1" applyProtection="1">
      <alignment horizontal="center"/>
    </xf>
    <xf numFmtId="165" fontId="20" fillId="0" borderId="0" xfId="42" applyNumberFormat="1" applyFont="1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vertical="center" wrapText="1"/>
    </xf>
    <xf numFmtId="0" fontId="22" fillId="0" borderId="0" xfId="42" applyFont="1" applyFill="1" applyBorder="1" applyAlignment="1" applyProtection="1">
      <alignment horizontal="left" vertical="center" wrapText="1"/>
    </xf>
    <xf numFmtId="0" fontId="20" fillId="0" borderId="0" xfId="42" applyFont="1" applyAlignment="1" applyProtection="1">
      <alignment horizontal="center"/>
    </xf>
    <xf numFmtId="0" fontId="20" fillId="0" borderId="0" xfId="42" quotePrefix="1" applyFont="1" applyBorder="1" applyAlignment="1" applyProtection="1">
      <alignment horizontal="center"/>
    </xf>
    <xf numFmtId="0" fontId="20" fillId="0" borderId="0" xfId="42" applyFont="1" applyBorder="1" applyAlignment="1" applyProtection="1">
      <alignment horizontal="center"/>
    </xf>
    <xf numFmtId="2" fontId="20" fillId="0" borderId="0" xfId="42" applyNumberFormat="1" applyFont="1" applyBorder="1" applyAlignment="1" applyProtection="1">
      <alignment horizontal="center"/>
    </xf>
    <xf numFmtId="0" fontId="20" fillId="0" borderId="0" xfId="42" applyFont="1" applyBorder="1" applyProtection="1"/>
    <xf numFmtId="0" fontId="21" fillId="0" borderId="36" xfId="42" applyFont="1" applyBorder="1" applyAlignment="1" applyProtection="1">
      <alignment horizontal="center"/>
    </xf>
    <xf numFmtId="0" fontId="20" fillId="0" borderId="36" xfId="42" applyFont="1" applyBorder="1" applyAlignment="1" applyProtection="1">
      <alignment horizontal="center"/>
    </xf>
    <xf numFmtId="0" fontId="20" fillId="0" borderId="37" xfId="42" applyFont="1" applyBorder="1" applyAlignment="1" applyProtection="1">
      <alignment horizontal="center"/>
    </xf>
    <xf numFmtId="0" fontId="20" fillId="0" borderId="42" xfId="42" applyFont="1" applyBorder="1" applyAlignment="1" applyProtection="1">
      <alignment horizontal="center"/>
    </xf>
    <xf numFmtId="2" fontId="20" fillId="0" borderId="13" xfId="42" applyNumberFormat="1" applyFont="1" applyBorder="1" applyAlignment="1" applyProtection="1">
      <alignment horizontal="center"/>
    </xf>
    <xf numFmtId="10" fontId="20" fillId="0" borderId="36" xfId="42" applyNumberFormat="1" applyFont="1" applyBorder="1" applyAlignment="1" applyProtection="1">
      <alignment horizontal="center" vertical="center"/>
    </xf>
    <xf numFmtId="2" fontId="20" fillId="0" borderId="15" xfId="42" applyNumberFormat="1" applyFont="1" applyBorder="1" applyAlignment="1" applyProtection="1">
      <alignment horizontal="center"/>
    </xf>
    <xf numFmtId="10" fontId="20" fillId="0" borderId="37" xfId="42" applyNumberFormat="1" applyFont="1" applyBorder="1" applyAlignment="1" applyProtection="1">
      <alignment horizontal="center" vertical="center"/>
    </xf>
    <xf numFmtId="10" fontId="20" fillId="0" borderId="42" xfId="42" applyNumberFormat="1" applyFont="1" applyBorder="1" applyAlignment="1" applyProtection="1">
      <alignment horizontal="center" vertical="center"/>
    </xf>
    <xf numFmtId="10" fontId="21" fillId="24" borderId="41" xfId="42" applyNumberFormat="1" applyFont="1" applyFill="1" applyBorder="1" applyAlignment="1" applyProtection="1">
      <alignment horizontal="center"/>
    </xf>
    <xf numFmtId="0" fontId="21" fillId="25" borderId="43" xfId="42" applyFont="1" applyFill="1" applyBorder="1" applyAlignment="1" applyProtection="1">
      <alignment horizontal="center"/>
    </xf>
    <xf numFmtId="0" fontId="20" fillId="0" borderId="0" xfId="42" applyFont="1" applyFill="1" applyBorder="1" applyAlignment="1" applyProtection="1">
      <alignment horizontal="right"/>
    </xf>
    <xf numFmtId="0" fontId="21" fillId="0" borderId="0" xfId="42" applyFont="1" applyFill="1" applyBorder="1" applyAlignment="1" applyProtection="1">
      <alignment horizontal="center"/>
    </xf>
    <xf numFmtId="0" fontId="20" fillId="0" borderId="12" xfId="42" applyFont="1" applyBorder="1" applyProtection="1"/>
    <xf numFmtId="0" fontId="22" fillId="0" borderId="12" xfId="42" applyFont="1" applyFill="1" applyBorder="1" applyAlignment="1" applyProtection="1">
      <alignment horizontal="right" vertical="center" wrapText="1"/>
    </xf>
    <xf numFmtId="0" fontId="20" fillId="26" borderId="0" xfId="42" applyFont="1" applyFill="1" applyAlignment="1" applyProtection="1">
      <alignment horizontal="center"/>
      <protection locked="0"/>
    </xf>
    <xf numFmtId="0" fontId="21" fillId="26" borderId="0" xfId="42" applyFont="1" applyFill="1" applyBorder="1" applyAlignment="1" applyProtection="1">
      <alignment horizontal="center"/>
      <protection locked="0"/>
    </xf>
    <xf numFmtId="2" fontId="21" fillId="26" borderId="0" xfId="42" applyNumberFormat="1" applyFont="1" applyFill="1" applyAlignment="1" applyProtection="1">
      <alignment horizontal="center"/>
      <protection locked="0"/>
    </xf>
    <xf numFmtId="0" fontId="20" fillId="26" borderId="14" xfId="42" applyFont="1" applyFill="1" applyBorder="1" applyAlignment="1" applyProtection="1">
      <alignment horizontal="center"/>
      <protection locked="0"/>
    </xf>
    <xf numFmtId="0" fontId="20" fillId="26" borderId="16" xfId="42" applyFont="1" applyFill="1" applyBorder="1" applyAlignment="1" applyProtection="1">
      <alignment horizontal="center"/>
      <protection locked="0"/>
    </xf>
    <xf numFmtId="0" fontId="20" fillId="26" borderId="27" xfId="42" applyFont="1" applyFill="1" applyBorder="1" applyAlignment="1" applyProtection="1">
      <alignment horizontal="center"/>
      <protection locked="0"/>
    </xf>
    <xf numFmtId="0" fontId="20" fillId="26" borderId="15" xfId="42" applyFont="1" applyFill="1" applyBorder="1" applyAlignment="1" applyProtection="1">
      <alignment horizontal="center"/>
      <protection locked="0"/>
    </xf>
    <xf numFmtId="0" fontId="20" fillId="26" borderId="29" xfId="42" applyFont="1" applyFill="1" applyBorder="1" applyAlignment="1" applyProtection="1">
      <alignment horizontal="center"/>
      <protection locked="0"/>
    </xf>
    <xf numFmtId="0" fontId="20" fillId="26" borderId="11" xfId="42" applyFont="1" applyFill="1" applyBorder="1" applyAlignment="1" applyProtection="1">
      <alignment horizontal="center"/>
      <protection locked="0"/>
    </xf>
    <xf numFmtId="0" fontId="20" fillId="26" borderId="0" xfId="42" applyFont="1" applyFill="1" applyBorder="1" applyAlignment="1" applyProtection="1">
      <alignment horizontal="center"/>
      <protection locked="0"/>
    </xf>
    <xf numFmtId="0" fontId="20" fillId="26" borderId="10" xfId="42" applyFont="1" applyFill="1" applyBorder="1" applyAlignment="1" applyProtection="1">
      <alignment horizontal="center"/>
      <protection locked="0"/>
    </xf>
    <xf numFmtId="0" fontId="20" fillId="26" borderId="33" xfId="42" applyFont="1" applyFill="1" applyBorder="1" applyAlignment="1" applyProtection="1">
      <alignment horizontal="center"/>
      <protection locked="0"/>
    </xf>
    <xf numFmtId="0" fontId="20" fillId="26" borderId="34" xfId="42" applyFont="1" applyFill="1" applyBorder="1" applyAlignment="1" applyProtection="1">
      <alignment horizontal="center"/>
      <protection locked="0"/>
    </xf>
    <xf numFmtId="168" fontId="21" fillId="26" borderId="0" xfId="42" applyNumberFormat="1" applyFont="1" applyFill="1" applyAlignment="1" applyProtection="1">
      <alignment horizontal="center"/>
      <protection locked="0"/>
    </xf>
    <xf numFmtId="0" fontId="20" fillId="0" borderId="39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center"/>
    </xf>
    <xf numFmtId="0" fontId="20" fillId="0" borderId="40" xfId="42" applyFont="1" applyBorder="1" applyAlignment="1" applyProtection="1">
      <alignment horizontal="center"/>
    </xf>
    <xf numFmtId="0" fontId="20" fillId="26" borderId="0" xfId="0" applyFont="1" applyFill="1" applyAlignment="1" applyProtection="1">
      <alignment horizontal="left"/>
      <protection locked="0"/>
    </xf>
    <xf numFmtId="167" fontId="20" fillId="26" borderId="0" xfId="0" applyNumberFormat="1" applyFont="1" applyFill="1" applyAlignment="1" applyProtection="1">
      <alignment horizontal="left"/>
      <protection locked="0"/>
    </xf>
    <xf numFmtId="0" fontId="21" fillId="26" borderId="0" xfId="0" applyFont="1" applyFill="1" applyAlignment="1" applyProtection="1">
      <alignment horizontal="left"/>
      <protection locked="0"/>
    </xf>
    <xf numFmtId="0" fontId="20" fillId="0" borderId="0" xfId="42" applyFont="1" applyAlignment="1" applyProtection="1">
      <alignment horizontal="left"/>
    </xf>
    <xf numFmtId="0" fontId="21" fillId="0" borderId="0" xfId="42" applyFont="1" applyProtection="1"/>
    <xf numFmtId="164" fontId="20" fillId="0" borderId="0" xfId="42" applyNumberFormat="1" applyFont="1" applyAlignment="1" applyProtection="1">
      <alignment horizontal="left"/>
    </xf>
    <xf numFmtId="0" fontId="2" fillId="0" borderId="0" xfId="42" applyFont="1" applyAlignment="1" applyProtection="1">
      <alignment horizontal="left"/>
    </xf>
    <xf numFmtId="0" fontId="21" fillId="0" borderId="0" xfId="42" applyFont="1" applyFill="1" applyBorder="1" applyAlignment="1" applyProtection="1">
      <alignment vertical="center" wrapText="1"/>
    </xf>
    <xf numFmtId="0" fontId="23" fillId="0" borderId="0" xfId="0" applyFont="1" applyFill="1" applyBorder="1" applyProtection="1"/>
    <xf numFmtId="2" fontId="21" fillId="0" borderId="0" xfId="42" applyNumberFormat="1" applyFont="1" applyAlignment="1" applyProtection="1">
      <alignment horizontal="center"/>
    </xf>
    <xf numFmtId="0" fontId="21" fillId="0" borderId="0" xfId="42" applyFont="1" applyAlignment="1" applyProtection="1">
      <alignment horizontal="center"/>
    </xf>
    <xf numFmtId="0" fontId="21" fillId="0" borderId="14" xfId="42" applyFont="1" applyBorder="1" applyAlignment="1" applyProtection="1">
      <alignment horizontal="center"/>
    </xf>
    <xf numFmtId="0" fontId="21" fillId="0" borderId="25" xfId="42" applyFont="1" applyBorder="1" applyAlignment="1" applyProtection="1">
      <alignment horizontal="center"/>
    </xf>
    <xf numFmtId="0" fontId="21" fillId="0" borderId="26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right"/>
    </xf>
    <xf numFmtId="2" fontId="21" fillId="0" borderId="36" xfId="42" applyNumberFormat="1" applyFont="1" applyBorder="1" applyAlignment="1" applyProtection="1">
      <alignment horizontal="center"/>
    </xf>
    <xf numFmtId="169" fontId="21" fillId="26" borderId="0" xfId="42" applyNumberFormat="1" applyFont="1" applyFill="1" applyAlignment="1" applyProtection="1">
      <alignment horizontal="center"/>
      <protection locked="0"/>
    </xf>
    <xf numFmtId="0" fontId="21" fillId="0" borderId="0" xfId="42" applyFont="1" applyBorder="1" applyAlignment="1" applyProtection="1">
      <alignment horizontal="center"/>
    </xf>
    <xf numFmtId="0" fontId="21" fillId="0" borderId="46" xfId="42" applyFont="1" applyBorder="1" applyAlignment="1" applyProtection="1">
      <alignment horizontal="center"/>
    </xf>
    <xf numFmtId="1" fontId="21" fillId="24" borderId="47" xfId="42" applyNumberFormat="1" applyFont="1" applyFill="1" applyBorder="1" applyAlignment="1" applyProtection="1">
      <alignment horizontal="center"/>
    </xf>
    <xf numFmtId="0" fontId="20" fillId="26" borderId="13" xfId="42" applyFont="1" applyFill="1" applyBorder="1" applyAlignment="1" applyProtection="1">
      <alignment horizontal="center"/>
      <protection locked="0"/>
    </xf>
    <xf numFmtId="0" fontId="20" fillId="26" borderId="17" xfId="42" applyFont="1" applyFill="1" applyBorder="1" applyAlignment="1" applyProtection="1">
      <alignment horizontal="center"/>
      <protection locked="0"/>
    </xf>
    <xf numFmtId="2" fontId="20" fillId="0" borderId="17" xfId="42" applyNumberFormat="1" applyFont="1" applyBorder="1" applyAlignment="1" applyProtection="1">
      <alignment horizontal="center"/>
    </xf>
    <xf numFmtId="10" fontId="21" fillId="25" borderId="40" xfId="42" applyNumberFormat="1" applyFont="1" applyFill="1" applyBorder="1" applyAlignment="1" applyProtection="1">
      <alignment horizontal="center"/>
    </xf>
    <xf numFmtId="0" fontId="20" fillId="0" borderId="10" xfId="42" quotePrefix="1" applyFont="1" applyBorder="1" applyAlignment="1" applyProtection="1">
      <protection locked="0"/>
    </xf>
    <xf numFmtId="0" fontId="21" fillId="0" borderId="44" xfId="42" applyFont="1" applyBorder="1" applyAlignment="1" applyProtection="1">
      <protection locked="0"/>
    </xf>
    <xf numFmtId="0" fontId="20" fillId="0" borderId="10" xfId="42" applyFont="1" applyBorder="1" applyAlignment="1" applyProtection="1"/>
    <xf numFmtId="0" fontId="20" fillId="0" borderId="44" xfId="42" applyFont="1" applyBorder="1" applyAlignment="1" applyProtection="1"/>
    <xf numFmtId="0" fontId="20" fillId="0" borderId="0" xfId="42" quotePrefix="1" applyFont="1" applyBorder="1" applyAlignment="1" applyProtection="1">
      <protection locked="0"/>
    </xf>
    <xf numFmtId="0" fontId="21" fillId="0" borderId="0" xfId="42" applyFont="1" applyBorder="1" applyAlignment="1" applyProtection="1">
      <protection locked="0"/>
    </xf>
    <xf numFmtId="0" fontId="21" fillId="0" borderId="0" xfId="42" applyFont="1" applyBorder="1" applyAlignment="1" applyProtection="1">
      <alignment horizontal="right"/>
    </xf>
    <xf numFmtId="0" fontId="20" fillId="0" borderId="16" xfId="42" applyFont="1" applyFill="1" applyBorder="1" applyAlignment="1" applyProtection="1">
      <alignment horizontal="center"/>
    </xf>
    <xf numFmtId="0" fontId="28" fillId="0" borderId="0" xfId="42" applyFont="1"/>
    <xf numFmtId="0" fontId="29" fillId="0" borderId="0" xfId="42" applyFont="1" applyBorder="1"/>
    <xf numFmtId="0" fontId="29" fillId="0" borderId="0" xfId="42" applyFont="1" applyAlignment="1">
      <alignment horizontal="right"/>
    </xf>
    <xf numFmtId="0" fontId="29" fillId="0" borderId="0" xfId="42" applyFont="1"/>
    <xf numFmtId="0" fontId="29" fillId="0" borderId="0" xfId="42" applyFont="1" applyFill="1" applyBorder="1" applyAlignment="1">
      <alignment horizontal="right"/>
    </xf>
    <xf numFmtId="0" fontId="21" fillId="0" borderId="0" xfId="42" applyFont="1"/>
    <xf numFmtId="0" fontId="20" fillId="0" borderId="0" xfId="42" applyFont="1" applyBorder="1"/>
    <xf numFmtId="0" fontId="20" fillId="0" borderId="0" xfId="42" applyFont="1" applyAlignment="1">
      <alignment horizontal="right"/>
    </xf>
    <xf numFmtId="0" fontId="20" fillId="0" borderId="0" xfId="42" applyFont="1"/>
    <xf numFmtId="0" fontId="2" fillId="0" borderId="0" xfId="42" applyFont="1"/>
    <xf numFmtId="0" fontId="2" fillId="0" borderId="0" xfId="42" applyFont="1" applyAlignment="1">
      <alignment horizontal="left"/>
    </xf>
    <xf numFmtId="0" fontId="21" fillId="0" borderId="0" xfId="42" quotePrefix="1" applyFont="1" applyAlignment="1">
      <alignment horizontal="left"/>
    </xf>
    <xf numFmtId="0" fontId="21" fillId="0" borderId="0" xfId="42" applyFont="1" applyAlignment="1">
      <alignment horizontal="left"/>
    </xf>
    <xf numFmtId="0" fontId="21" fillId="0" borderId="0" xfId="42" quotePrefix="1" applyFont="1" applyAlignment="1">
      <alignment horizontal="center"/>
    </xf>
    <xf numFmtId="2" fontId="21" fillId="0" borderId="0" xfId="42" applyNumberFormat="1" applyFont="1" applyAlignment="1">
      <alignment horizontal="center"/>
    </xf>
    <xf numFmtId="170" fontId="21" fillId="0" borderId="0" xfId="42" applyNumberFormat="1" applyFont="1" applyAlignment="1">
      <alignment horizontal="center"/>
    </xf>
    <xf numFmtId="0" fontId="21" fillId="0" borderId="48" xfId="42" applyFont="1" applyBorder="1" applyAlignment="1">
      <alignment horizontal="center"/>
    </xf>
    <xf numFmtId="0" fontId="21" fillId="0" borderId="49" xfId="42" quotePrefix="1" applyFont="1" applyBorder="1" applyAlignment="1">
      <alignment horizontal="center"/>
    </xf>
    <xf numFmtId="0" fontId="21" fillId="0" borderId="48" xfId="42" quotePrefix="1" applyFont="1" applyBorder="1" applyAlignment="1">
      <alignment horizontal="center"/>
    </xf>
    <xf numFmtId="0" fontId="20" fillId="0" borderId="50" xfId="42" applyFont="1" applyBorder="1" applyAlignment="1">
      <alignment horizontal="center"/>
    </xf>
    <xf numFmtId="0" fontId="20" fillId="26" borderId="50" xfId="42" applyFont="1" applyFill="1" applyBorder="1" applyAlignment="1" applyProtection="1">
      <alignment horizontal="center"/>
      <protection locked="0"/>
    </xf>
    <xf numFmtId="0" fontId="20" fillId="26" borderId="52" xfId="42" applyFont="1" applyFill="1" applyBorder="1" applyAlignment="1" applyProtection="1">
      <alignment horizontal="center"/>
      <protection locked="0"/>
    </xf>
    <xf numFmtId="0" fontId="20" fillId="0" borderId="51" xfId="42" applyFont="1" applyBorder="1"/>
    <xf numFmtId="1" fontId="21" fillId="27" borderId="49" xfId="42" applyNumberFormat="1" applyFont="1" applyFill="1" applyBorder="1" applyAlignment="1">
      <alignment horizontal="center"/>
    </xf>
    <xf numFmtId="2" fontId="21" fillId="27" borderId="48" xfId="42" applyNumberFormat="1" applyFont="1" applyFill="1" applyBorder="1" applyAlignment="1">
      <alignment horizontal="center"/>
    </xf>
    <xf numFmtId="0" fontId="20" fillId="0" borderId="50" xfId="42" applyFont="1" applyBorder="1"/>
    <xf numFmtId="10" fontId="21" fillId="28" borderId="48" xfId="42" applyNumberFormat="1" applyFont="1" applyFill="1" applyBorder="1" applyAlignment="1">
      <alignment horizontal="center"/>
    </xf>
    <xf numFmtId="171" fontId="21" fillId="0" borderId="0" xfId="42" applyNumberFormat="1" applyFont="1" applyFill="1" applyBorder="1" applyAlignment="1">
      <alignment horizontal="center"/>
    </xf>
    <xf numFmtId="0" fontId="20" fillId="0" borderId="53" xfId="42" applyFont="1" applyBorder="1"/>
    <xf numFmtId="0" fontId="20" fillId="0" borderId="52" xfId="42" applyFont="1" applyBorder="1"/>
    <xf numFmtId="0" fontId="21" fillId="27" borderId="48" xfId="42" applyFont="1" applyFill="1" applyBorder="1" applyAlignment="1">
      <alignment horizontal="center"/>
    </xf>
    <xf numFmtId="0" fontId="21" fillId="0" borderId="10" xfId="42" applyFont="1" applyFill="1" applyBorder="1" applyAlignment="1">
      <alignment horizontal="center"/>
    </xf>
    <xf numFmtId="0" fontId="20" fillId="0" borderId="10" xfId="42" applyFont="1" applyBorder="1"/>
    <xf numFmtId="0" fontId="20" fillId="0" borderId="54" xfId="42" applyFont="1" applyBorder="1"/>
    <xf numFmtId="0" fontId="20" fillId="0" borderId="0" xfId="42" quotePrefix="1" applyFont="1" applyAlignment="1" applyProtection="1">
      <alignment horizontal="left"/>
      <protection locked="0"/>
    </xf>
    <xf numFmtId="0" fontId="20" fillId="0" borderId="0" xfId="42" applyFont="1" applyProtection="1">
      <protection locked="0"/>
    </xf>
    <xf numFmtId="0" fontId="20" fillId="0" borderId="0" xfId="42" applyFont="1" applyBorder="1" applyProtection="1">
      <protection locked="0"/>
    </xf>
    <xf numFmtId="0" fontId="20" fillId="0" borderId="0" xfId="42" applyFont="1" applyAlignment="1" applyProtection="1">
      <alignment horizontal="left"/>
      <protection locked="0"/>
    </xf>
    <xf numFmtId="0" fontId="21" fillId="0" borderId="0" xfId="42" applyFont="1" applyFill="1" applyAlignment="1" applyProtection="1">
      <alignment horizontal="center"/>
      <protection locked="0"/>
    </xf>
    <xf numFmtId="0" fontId="20" fillId="0" borderId="33" xfId="42" applyFont="1" applyBorder="1" applyAlignment="1" applyProtection="1">
      <alignment horizontal="right"/>
    </xf>
    <xf numFmtId="165" fontId="21" fillId="25" borderId="33" xfId="42" applyNumberFormat="1" applyFont="1" applyFill="1" applyBorder="1" applyAlignment="1" applyProtection="1">
      <alignment horizontal="center"/>
    </xf>
    <xf numFmtId="0" fontId="20" fillId="0" borderId="17" xfId="42" applyFont="1" applyBorder="1" applyAlignment="1" applyProtection="1">
      <alignment horizontal="right"/>
    </xf>
    <xf numFmtId="0" fontId="21" fillId="0" borderId="18" xfId="42" applyFont="1" applyBorder="1" applyAlignment="1" applyProtection="1">
      <alignment horizontal="center"/>
    </xf>
    <xf numFmtId="0" fontId="21" fillId="26" borderId="0" xfId="42" applyFont="1" applyFill="1" applyAlignment="1" applyProtection="1">
      <alignment horizontal="left"/>
      <protection locked="0"/>
    </xf>
    <xf numFmtId="0" fontId="2" fillId="0" borderId="0" xfId="42" quotePrefix="1" applyFont="1" applyAlignment="1">
      <alignment horizontal="center"/>
    </xf>
    <xf numFmtId="0" fontId="21" fillId="0" borderId="19" xfId="42" applyFont="1" applyBorder="1" applyAlignment="1" applyProtection="1">
      <alignment horizontal="center"/>
    </xf>
    <xf numFmtId="0" fontId="20" fillId="26" borderId="0" xfId="0" quotePrefix="1" applyFont="1" applyFill="1" applyAlignment="1" applyProtection="1">
      <alignment horizontal="left"/>
      <protection locked="0"/>
    </xf>
    <xf numFmtId="0" fontId="22" fillId="0" borderId="13" xfId="42" applyFont="1" applyFill="1" applyBorder="1" applyAlignment="1" applyProtection="1">
      <alignment horizontal="left" vertical="center" wrapText="1"/>
    </xf>
    <xf numFmtId="0" fontId="22" fillId="0" borderId="14" xfId="42" applyFont="1" applyFill="1" applyBorder="1" applyAlignment="1" applyProtection="1">
      <alignment horizontal="left" vertical="center" wrapText="1"/>
    </xf>
    <xf numFmtId="0" fontId="22" fillId="0" borderId="17" xfId="42" applyFont="1" applyFill="1" applyBorder="1" applyAlignment="1" applyProtection="1">
      <alignment horizontal="left" vertical="center" wrapText="1"/>
    </xf>
    <xf numFmtId="0" fontId="22" fillId="0" borderId="18" xfId="42" applyFont="1" applyFill="1" applyBorder="1" applyAlignment="1" applyProtection="1">
      <alignment horizontal="left" vertical="center" wrapText="1"/>
    </xf>
    <xf numFmtId="0" fontId="21" fillId="0" borderId="19" xfId="42" applyFont="1" applyBorder="1" applyAlignment="1" applyProtection="1">
      <alignment horizontal="center" vertical="center"/>
    </xf>
    <xf numFmtId="0" fontId="21" fillId="0" borderId="0" xfId="42" applyFont="1" applyBorder="1" applyAlignment="1" applyProtection="1">
      <alignment horizontal="center" vertical="center"/>
    </xf>
    <xf numFmtId="0" fontId="21" fillId="0" borderId="12" xfId="42" applyFont="1" applyBorder="1" applyAlignment="1" applyProtection="1">
      <alignment horizontal="center" vertical="center"/>
    </xf>
    <xf numFmtId="0" fontId="21" fillId="0" borderId="17" xfId="42" applyFont="1" applyBorder="1" applyAlignment="1" applyProtection="1">
      <alignment horizontal="center" vertical="center"/>
    </xf>
    <xf numFmtId="2" fontId="20" fillId="26" borderId="13" xfId="42" applyNumberFormat="1" applyFont="1" applyFill="1" applyBorder="1" applyAlignment="1" applyProtection="1">
      <alignment horizontal="center" vertical="center"/>
      <protection locked="0"/>
    </xf>
    <xf numFmtId="2" fontId="20" fillId="26" borderId="15" xfId="42" applyNumberFormat="1" applyFont="1" applyFill="1" applyBorder="1" applyAlignment="1" applyProtection="1">
      <alignment horizontal="center" vertical="center"/>
      <protection locked="0"/>
    </xf>
    <xf numFmtId="2" fontId="20" fillId="26" borderId="17" xfId="42" applyNumberFormat="1" applyFont="1" applyFill="1" applyBorder="1" applyAlignment="1" applyProtection="1">
      <alignment horizontal="center" vertical="center"/>
      <protection locked="0"/>
    </xf>
    <xf numFmtId="0" fontId="21" fillId="26" borderId="0" xfId="0" applyFont="1" applyFill="1" applyAlignment="1" applyProtection="1">
      <alignment horizontal="left"/>
      <protection locked="0"/>
    </xf>
    <xf numFmtId="0" fontId="22" fillId="0" borderId="20" xfId="42" applyFont="1" applyFill="1" applyBorder="1" applyAlignment="1" applyProtection="1">
      <alignment horizontal="justify" vertical="center" wrapText="1"/>
    </xf>
    <xf numFmtId="0" fontId="22" fillId="0" borderId="22" xfId="42" applyFont="1" applyFill="1" applyBorder="1" applyAlignment="1" applyProtection="1">
      <alignment horizontal="justify" vertical="center" wrapText="1"/>
    </xf>
    <xf numFmtId="0" fontId="22" fillId="0" borderId="21" xfId="42" applyFont="1" applyFill="1" applyBorder="1" applyAlignment="1" applyProtection="1">
      <alignment horizontal="justify" vertical="center" wrapText="1"/>
    </xf>
    <xf numFmtId="0" fontId="21" fillId="0" borderId="45" xfId="42" applyFont="1" applyBorder="1" applyAlignment="1" applyProtection="1">
      <alignment horizontal="center"/>
    </xf>
    <xf numFmtId="0" fontId="21" fillId="0" borderId="24" xfId="42" applyFont="1" applyBorder="1" applyAlignment="1" applyProtection="1">
      <alignment horizontal="center"/>
    </xf>
    <xf numFmtId="0" fontId="22" fillId="0" borderId="20" xfId="42" applyFont="1" applyFill="1" applyBorder="1" applyAlignment="1" applyProtection="1">
      <alignment horizontal="left" vertical="center" wrapText="1"/>
    </xf>
    <xf numFmtId="0" fontId="22" fillId="0" borderId="22" xfId="42" applyFont="1" applyFill="1" applyBorder="1" applyAlignment="1" applyProtection="1">
      <alignment horizontal="left" vertical="center" wrapText="1"/>
    </xf>
    <xf numFmtId="0" fontId="22" fillId="0" borderId="21" xfId="42" applyFont="1" applyFill="1" applyBorder="1" applyAlignment="1" applyProtection="1">
      <alignment horizontal="left" vertical="center" wrapText="1"/>
    </xf>
    <xf numFmtId="0" fontId="21" fillId="0" borderId="23" xfId="42" applyFont="1" applyBorder="1" applyAlignment="1" applyProtection="1">
      <alignment horizontal="center"/>
    </xf>
    <xf numFmtId="172" fontId="21" fillId="26" borderId="0" xfId="42" applyNumberFormat="1" applyFont="1" applyFill="1" applyAlignment="1" applyProtection="1">
      <alignment horizontal="center"/>
      <protection locked="0"/>
    </xf>
    <xf numFmtId="173" fontId="20" fillId="26" borderId="50" xfId="42" applyNumberFormat="1" applyFont="1" applyFill="1" applyBorder="1" applyAlignment="1" applyProtection="1">
      <alignment horizontal="center"/>
      <protection locked="0"/>
    </xf>
    <xf numFmtId="173" fontId="20" fillId="26" borderId="51" xfId="42" applyNumberFormat="1" applyFont="1" applyFill="1" applyBorder="1" applyAlignment="1" applyProtection="1">
      <alignment horizontal="center"/>
      <protection locked="0"/>
    </xf>
    <xf numFmtId="173" fontId="20" fillId="26" borderId="52" xfId="42" applyNumberFormat="1" applyFont="1" applyFill="1" applyBorder="1" applyAlignment="1" applyProtection="1">
      <alignment horizontal="center"/>
      <protection locked="0"/>
    </xf>
    <xf numFmtId="174" fontId="21" fillId="26" borderId="0" xfId="42" applyNumberFormat="1" applyFont="1" applyFill="1" applyAlignment="1" applyProtection="1">
      <alignment horizontal="center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</xdr:colOff>
      <xdr:row>13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725025" cy="2409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28574</xdr:rowOff>
    </xdr:from>
    <xdr:to>
      <xdr:col>6</xdr:col>
      <xdr:colOff>1998435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28574"/>
          <a:ext cx="15849599" cy="3527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F38"/>
  <sheetViews>
    <sheetView view="pageBreakPreview" topLeftCell="A19" zoomScaleSheetLayoutView="100" workbookViewId="0">
      <selection activeCell="B33" sqref="B33"/>
    </sheetView>
  </sheetViews>
  <sheetFormatPr defaultColWidth="9.109375" defaultRowHeight="13.8" x14ac:dyDescent="0.3"/>
  <cols>
    <col min="1" max="1" width="32.88671875" style="109" bestFit="1" customWidth="1"/>
    <col min="2" max="2" width="20.44140625" style="109" customWidth="1"/>
    <col min="3" max="3" width="31.88671875" style="109" customWidth="1"/>
    <col min="4" max="5" width="30.33203125" style="109" bestFit="1" customWidth="1"/>
    <col min="6" max="6" width="23.109375" style="109" customWidth="1"/>
    <col min="7" max="7" width="28.44140625" style="109" customWidth="1"/>
    <col min="8" max="8" width="21.5546875" style="109" customWidth="1"/>
    <col min="9" max="16384" width="9.109375" style="109"/>
  </cols>
  <sheetData>
    <row r="14" spans="1:6" x14ac:dyDescent="0.3">
      <c r="A14" s="106"/>
      <c r="B14" s="107"/>
      <c r="C14" s="108"/>
      <c r="D14" s="107"/>
      <c r="F14" s="110"/>
    </row>
    <row r="15" spans="1:6" ht="18" x14ac:dyDescent="0.35">
      <c r="A15" s="111"/>
      <c r="B15" s="112"/>
      <c r="C15" s="113"/>
      <c r="D15" s="112"/>
      <c r="E15" s="114"/>
      <c r="F15" s="108"/>
    </row>
    <row r="16" spans="1:6" ht="20.100000000000001" customHeight="1" x14ac:dyDescent="0.35">
      <c r="A16" s="150" t="s">
        <v>69</v>
      </c>
      <c r="B16" s="150"/>
      <c r="C16" s="150"/>
      <c r="D16" s="150"/>
      <c r="E16" s="150"/>
    </row>
    <row r="17" spans="1:6" ht="18" x14ac:dyDescent="0.35">
      <c r="A17" s="115" t="s">
        <v>7</v>
      </c>
      <c r="B17" s="116" t="s">
        <v>70</v>
      </c>
      <c r="C17" s="114"/>
      <c r="D17" s="114"/>
      <c r="E17" s="114"/>
    </row>
    <row r="18" spans="1:6" ht="18" x14ac:dyDescent="0.35">
      <c r="A18" s="117" t="s">
        <v>71</v>
      </c>
      <c r="B18" s="118" t="str">
        <f>'Worksheet Template'!B18:C18</f>
        <v>CHX SOLUTION</v>
      </c>
      <c r="C18" s="114"/>
      <c r="D18" s="119"/>
      <c r="E18" s="114"/>
    </row>
    <row r="19" spans="1:6" ht="18" x14ac:dyDescent="0.35">
      <c r="A19" s="111" t="s">
        <v>9</v>
      </c>
      <c r="B19" s="118" t="str">
        <f>'Worksheet Template'!B26</f>
        <v>Chlorhexidine Acetate</v>
      </c>
      <c r="C19" s="114"/>
      <c r="D19" s="114"/>
      <c r="E19" s="114"/>
    </row>
    <row r="20" spans="1:6" ht="18" x14ac:dyDescent="0.35">
      <c r="A20" s="111" t="s">
        <v>10</v>
      </c>
      <c r="B20" s="120">
        <f>'Worksheet Template'!B30</f>
        <v>96.7</v>
      </c>
      <c r="C20" s="114"/>
      <c r="D20" s="114"/>
      <c r="E20" s="114"/>
    </row>
    <row r="21" spans="1:6" ht="18" x14ac:dyDescent="0.35">
      <c r="A21" s="117" t="s">
        <v>72</v>
      </c>
      <c r="B21" s="120">
        <f>'Worksheet Template'!D43</f>
        <v>11.86</v>
      </c>
      <c r="C21" s="114"/>
      <c r="D21" s="114"/>
      <c r="E21" s="114"/>
    </row>
    <row r="22" spans="1:6" ht="18" x14ac:dyDescent="0.35">
      <c r="A22" s="117" t="s">
        <v>73</v>
      </c>
      <c r="B22" s="121">
        <f>B21/25*4/25</f>
        <v>7.5903999999999999E-2</v>
      </c>
      <c r="C22" s="114"/>
      <c r="D22" s="114"/>
      <c r="E22" s="114"/>
    </row>
    <row r="23" spans="1:6" ht="18" x14ac:dyDescent="0.35">
      <c r="A23" s="114"/>
      <c r="B23" s="114"/>
      <c r="C23" s="114"/>
      <c r="D23" s="114"/>
      <c r="E23" s="114"/>
    </row>
    <row r="24" spans="1:6" ht="18" x14ac:dyDescent="0.35">
      <c r="A24" s="122" t="s">
        <v>74</v>
      </c>
      <c r="B24" s="123" t="s">
        <v>75</v>
      </c>
      <c r="C24" s="122" t="s">
        <v>76</v>
      </c>
      <c r="D24" s="122" t="s">
        <v>77</v>
      </c>
      <c r="E24" s="124" t="s">
        <v>78</v>
      </c>
    </row>
    <row r="25" spans="1:6" ht="18" x14ac:dyDescent="0.35">
      <c r="A25" s="125">
        <v>1</v>
      </c>
      <c r="B25" s="126">
        <v>14148273</v>
      </c>
      <c r="C25" s="126">
        <v>6835.9</v>
      </c>
      <c r="D25" s="175">
        <v>1.1000000000000001</v>
      </c>
      <c r="E25" s="176">
        <v>6.5</v>
      </c>
    </row>
    <row r="26" spans="1:6" ht="18" x14ac:dyDescent="0.35">
      <c r="A26" s="125">
        <v>2</v>
      </c>
      <c r="B26" s="126">
        <v>14238823</v>
      </c>
      <c r="C26" s="126">
        <v>6840.2</v>
      </c>
      <c r="D26" s="175">
        <v>1.1000000000000001</v>
      </c>
      <c r="E26" s="175">
        <v>6.5</v>
      </c>
    </row>
    <row r="27" spans="1:6" ht="18" x14ac:dyDescent="0.35">
      <c r="A27" s="125">
        <v>3</v>
      </c>
      <c r="B27" s="126">
        <v>14149227</v>
      </c>
      <c r="C27" s="126">
        <v>6835.2</v>
      </c>
      <c r="D27" s="175">
        <v>1.1000000000000001</v>
      </c>
      <c r="E27" s="175">
        <v>6.5</v>
      </c>
    </row>
    <row r="28" spans="1:6" ht="18" x14ac:dyDescent="0.35">
      <c r="A28" s="125">
        <v>4</v>
      </c>
      <c r="B28" s="126">
        <v>14229733</v>
      </c>
      <c r="C28" s="126">
        <v>6884.6</v>
      </c>
      <c r="D28" s="175">
        <v>1.1000000000000001</v>
      </c>
      <c r="E28" s="175">
        <v>6.5</v>
      </c>
    </row>
    <row r="29" spans="1:6" ht="18" x14ac:dyDescent="0.35">
      <c r="A29" s="125">
        <v>5</v>
      </c>
      <c r="B29" s="126">
        <v>14218914</v>
      </c>
      <c r="C29" s="126">
        <v>6892.3</v>
      </c>
      <c r="D29" s="175">
        <v>1.1000000000000001</v>
      </c>
      <c r="E29" s="175">
        <v>6.5</v>
      </c>
    </row>
    <row r="30" spans="1:6" ht="18" x14ac:dyDescent="0.35">
      <c r="A30" s="125">
        <v>6</v>
      </c>
      <c r="B30" s="127">
        <v>14250861</v>
      </c>
      <c r="C30" s="127">
        <v>6919.1</v>
      </c>
      <c r="D30" s="177">
        <v>1.1000000000000001</v>
      </c>
      <c r="E30" s="177">
        <v>6.5</v>
      </c>
    </row>
    <row r="31" spans="1:6" ht="18" x14ac:dyDescent="0.35">
      <c r="A31" s="128" t="s">
        <v>79</v>
      </c>
      <c r="B31" s="129">
        <f>AVERAGE(B25:B30)</f>
        <v>14205971.833333334</v>
      </c>
      <c r="C31" s="130">
        <f>AVERAGE(C25:C30)</f>
        <v>6867.8833333333341</v>
      </c>
      <c r="D31" s="130">
        <f>AVERAGE(D25:D30)</f>
        <v>1.0999999999999999</v>
      </c>
      <c r="E31" s="130">
        <v>6.5</v>
      </c>
    </row>
    <row r="32" spans="1:6" ht="18" x14ac:dyDescent="0.35">
      <c r="A32" s="131" t="s">
        <v>80</v>
      </c>
      <c r="B32" s="132">
        <f>(STDEV(B25:B30)/B31)</f>
        <v>3.206621809431705E-3</v>
      </c>
      <c r="C32" s="133"/>
      <c r="D32" s="133"/>
      <c r="E32" s="134"/>
      <c r="F32" s="107"/>
    </row>
    <row r="33" spans="1:6" s="107" customFormat="1" ht="18" x14ac:dyDescent="0.35">
      <c r="A33" s="135" t="s">
        <v>6</v>
      </c>
      <c r="B33" s="136">
        <f>COUNT(B25:B30)</f>
        <v>6</v>
      </c>
      <c r="C33" s="137"/>
      <c r="D33" s="138"/>
      <c r="E33" s="139"/>
    </row>
    <row r="34" spans="1:6" s="107" customFormat="1" ht="18" x14ac:dyDescent="0.35">
      <c r="A34" s="114"/>
      <c r="B34" s="114"/>
      <c r="C34" s="114"/>
      <c r="D34" s="114"/>
      <c r="E34" s="112"/>
    </row>
    <row r="35" spans="1:6" s="107" customFormat="1" ht="18" x14ac:dyDescent="0.35">
      <c r="A35" s="111" t="s">
        <v>81</v>
      </c>
      <c r="B35" s="140" t="s">
        <v>82</v>
      </c>
      <c r="C35" s="141"/>
      <c r="D35" s="141"/>
      <c r="E35" s="142"/>
    </row>
    <row r="36" spans="1:6" ht="18" x14ac:dyDescent="0.35">
      <c r="A36" s="111"/>
      <c r="B36" s="140" t="s">
        <v>83</v>
      </c>
      <c r="C36" s="141"/>
      <c r="D36" s="141"/>
      <c r="E36" s="142"/>
      <c r="F36" s="107"/>
    </row>
    <row r="37" spans="1:6" ht="18" x14ac:dyDescent="0.35">
      <c r="A37" s="111"/>
      <c r="B37" s="143" t="s">
        <v>84</v>
      </c>
      <c r="C37" s="141"/>
      <c r="D37" s="141"/>
      <c r="E37" s="141"/>
    </row>
    <row r="38" spans="1:6" ht="18" x14ac:dyDescent="0.35">
      <c r="A38" s="114"/>
      <c r="B38" s="114"/>
      <c r="C38" s="114"/>
      <c r="D38" s="114"/>
      <c r="E38" s="114"/>
    </row>
  </sheetData>
  <mergeCells count="1">
    <mergeCell ref="A16:E16"/>
  </mergeCells>
  <printOptions horizontalCentered="1"/>
  <pageMargins left="0.75" right="0.75" top="0.49" bottom="1" header="0.5" footer="0.5"/>
  <pageSetup scale="84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89"/>
  <sheetViews>
    <sheetView tabSelected="1" view="pageBreakPreview" topLeftCell="A44" zoomScale="70" zoomScaleNormal="75" zoomScaleSheetLayoutView="70" zoomScalePageLayoutView="75" workbookViewId="0">
      <selection activeCell="D61" sqref="D61:D64"/>
    </sheetView>
  </sheetViews>
  <sheetFormatPr defaultColWidth="9.109375" defaultRowHeight="18" x14ac:dyDescent="0.35"/>
  <cols>
    <col min="1" max="1" width="52.6640625" style="26" customWidth="1"/>
    <col min="2" max="2" width="22.109375" style="26" customWidth="1"/>
    <col min="3" max="3" width="41.109375" style="26" customWidth="1"/>
    <col min="4" max="4" width="30.5546875" style="26" customWidth="1"/>
    <col min="5" max="5" width="30.6640625" style="26" customWidth="1"/>
    <col min="6" max="7" width="30.5546875" style="26" customWidth="1"/>
    <col min="8" max="8" width="25.33203125" style="26" customWidth="1"/>
    <col min="9" max="9" width="24.88671875" style="26" customWidth="1"/>
    <col min="10" max="10" width="30.44140625" style="26" customWidth="1"/>
    <col min="11" max="11" width="22.33203125" style="26" customWidth="1"/>
    <col min="12" max="16384" width="9.109375" style="26"/>
  </cols>
  <sheetData>
    <row r="17" spans="1:14" x14ac:dyDescent="0.35">
      <c r="A17" s="27" t="s">
        <v>0</v>
      </c>
      <c r="B17" s="27"/>
    </row>
    <row r="18" spans="1:14" x14ac:dyDescent="0.35">
      <c r="A18" s="78" t="s">
        <v>1</v>
      </c>
      <c r="B18" s="164" t="s">
        <v>86</v>
      </c>
      <c r="C18" s="164"/>
      <c r="D18" s="76"/>
      <c r="E18" s="76"/>
    </row>
    <row r="19" spans="1:14" x14ac:dyDescent="0.35">
      <c r="A19" s="78" t="s">
        <v>2</v>
      </c>
      <c r="B19" s="74" t="s">
        <v>85</v>
      </c>
      <c r="C19" s="77"/>
      <c r="D19" s="77"/>
      <c r="E19" s="77"/>
    </row>
    <row r="20" spans="1:14" x14ac:dyDescent="0.35">
      <c r="A20" s="78" t="s">
        <v>3</v>
      </c>
      <c r="B20" s="74" t="s">
        <v>93</v>
      </c>
      <c r="C20" s="77"/>
      <c r="D20" s="77"/>
      <c r="E20" s="77"/>
    </row>
    <row r="21" spans="1:14" x14ac:dyDescent="0.35">
      <c r="A21" s="78" t="s">
        <v>4</v>
      </c>
      <c r="B21" s="152" t="s">
        <v>90</v>
      </c>
      <c r="C21" s="152"/>
      <c r="D21" s="152"/>
      <c r="E21" s="152"/>
      <c r="F21" s="152"/>
      <c r="G21" s="152"/>
      <c r="H21" s="152"/>
    </row>
    <row r="22" spans="1:14" x14ac:dyDescent="0.35">
      <c r="A22" s="78" t="s">
        <v>15</v>
      </c>
      <c r="B22" s="75">
        <v>42507</v>
      </c>
      <c r="C22" s="77"/>
      <c r="D22" s="77"/>
      <c r="E22" s="77"/>
    </row>
    <row r="23" spans="1:14" x14ac:dyDescent="0.35">
      <c r="A23" s="78" t="s">
        <v>5</v>
      </c>
      <c r="B23" s="75">
        <v>42508</v>
      </c>
      <c r="C23" s="77"/>
      <c r="D23" s="77"/>
      <c r="E23" s="77"/>
    </row>
    <row r="24" spans="1:14" x14ac:dyDescent="0.35">
      <c r="A24" s="78"/>
      <c r="B24" s="79"/>
    </row>
    <row r="25" spans="1:14" x14ac:dyDescent="0.35">
      <c r="A25" s="80" t="s">
        <v>7</v>
      </c>
      <c r="B25" s="79"/>
    </row>
    <row r="26" spans="1:14" x14ac:dyDescent="0.35">
      <c r="A26" s="24" t="s">
        <v>9</v>
      </c>
      <c r="B26" s="149" t="s">
        <v>91</v>
      </c>
    </row>
    <row r="27" spans="1:14" x14ac:dyDescent="0.35">
      <c r="A27" s="25" t="s">
        <v>23</v>
      </c>
      <c r="B27" s="57" t="s">
        <v>87</v>
      </c>
    </row>
    <row r="28" spans="1:14" ht="18.600000000000001" thickBot="1" x14ac:dyDescent="0.4">
      <c r="A28" s="25" t="s">
        <v>10</v>
      </c>
      <c r="B28" s="58">
        <v>96.7</v>
      </c>
    </row>
    <row r="29" spans="1:14" s="21" customFormat="1" ht="15.75" customHeight="1" thickBot="1" x14ac:dyDescent="0.4">
      <c r="A29" s="25" t="s">
        <v>25</v>
      </c>
      <c r="B29" s="57">
        <v>0</v>
      </c>
      <c r="C29" s="165" t="s">
        <v>31</v>
      </c>
      <c r="D29" s="166"/>
      <c r="E29" s="166"/>
      <c r="F29" s="166"/>
      <c r="G29" s="167"/>
      <c r="I29" s="35"/>
      <c r="J29" s="35"/>
      <c r="K29" s="35"/>
      <c r="L29" s="35"/>
    </row>
    <row r="30" spans="1:14" s="21" customFormat="1" ht="18.600000000000001" thickBot="1" x14ac:dyDescent="0.4">
      <c r="A30" s="25" t="s">
        <v>24</v>
      </c>
      <c r="B30" s="144">
        <f>B28-B29</f>
        <v>96.7</v>
      </c>
      <c r="C30" s="22"/>
      <c r="D30" s="22"/>
      <c r="E30" s="22"/>
      <c r="F30" s="22"/>
      <c r="G30" s="23"/>
      <c r="I30" s="35"/>
      <c r="J30" s="35"/>
      <c r="K30" s="35"/>
      <c r="L30" s="35"/>
    </row>
    <row r="31" spans="1:14" s="21" customFormat="1" ht="17.25" customHeight="1" thickBot="1" x14ac:dyDescent="0.4">
      <c r="A31" s="25" t="s">
        <v>32</v>
      </c>
      <c r="B31" s="59">
        <v>505.45</v>
      </c>
      <c r="C31" s="170" t="s">
        <v>35</v>
      </c>
      <c r="D31" s="171"/>
      <c r="E31" s="171"/>
      <c r="F31" s="171"/>
      <c r="G31" s="171"/>
      <c r="H31" s="172"/>
      <c r="I31" s="35"/>
      <c r="J31" s="35"/>
      <c r="K31" s="35"/>
      <c r="L31" s="35"/>
    </row>
    <row r="32" spans="1:14" s="21" customFormat="1" ht="17.25" customHeight="1" thickBot="1" x14ac:dyDescent="0.4">
      <c r="A32" s="25" t="s">
        <v>33</v>
      </c>
      <c r="B32" s="59">
        <v>625.54999999999995</v>
      </c>
      <c r="C32" s="170" t="s">
        <v>34</v>
      </c>
      <c r="D32" s="171"/>
      <c r="E32" s="171"/>
      <c r="F32" s="171"/>
      <c r="G32" s="171"/>
      <c r="H32" s="172"/>
      <c r="I32" s="35"/>
      <c r="J32" s="35"/>
      <c r="K32" s="35"/>
      <c r="L32" s="81"/>
      <c r="M32" s="81"/>
      <c r="N32" s="82"/>
    </row>
    <row r="33" spans="1:14" s="21" customFormat="1" ht="17.25" customHeight="1" x14ac:dyDescent="0.35">
      <c r="A33" s="25"/>
      <c r="B33" s="83"/>
      <c r="C33" s="36"/>
      <c r="D33" s="36"/>
      <c r="E33" s="36"/>
      <c r="F33" s="36"/>
      <c r="G33" s="36"/>
      <c r="H33" s="36"/>
      <c r="I33" s="35"/>
      <c r="J33" s="35"/>
      <c r="K33" s="35"/>
      <c r="L33" s="81"/>
      <c r="M33" s="81"/>
      <c r="N33" s="82"/>
    </row>
    <row r="34" spans="1:14" s="21" customFormat="1" x14ac:dyDescent="0.35">
      <c r="A34" s="25" t="s">
        <v>27</v>
      </c>
      <c r="B34" s="13">
        <f>B31/B32</f>
        <v>0.80800895212213253</v>
      </c>
      <c r="C34" s="26" t="s">
        <v>28</v>
      </c>
      <c r="D34" s="26"/>
      <c r="E34" s="26"/>
      <c r="F34" s="26"/>
      <c r="G34" s="26"/>
      <c r="I34" s="35"/>
      <c r="J34" s="35"/>
      <c r="K34" s="35"/>
      <c r="L34" s="81"/>
      <c r="M34" s="81"/>
      <c r="N34" s="82"/>
    </row>
    <row r="35" spans="1:14" s="21" customFormat="1" ht="18.600000000000001" thickBot="1" x14ac:dyDescent="0.4">
      <c r="A35" s="25"/>
      <c r="B35" s="84"/>
      <c r="G35" s="26"/>
      <c r="I35" s="35"/>
      <c r="J35" s="35"/>
      <c r="K35" s="35"/>
      <c r="L35" s="81"/>
      <c r="M35" s="81"/>
      <c r="N35" s="82"/>
    </row>
    <row r="36" spans="1:14" s="21" customFormat="1" ht="15.75" customHeight="1" thickBot="1" x14ac:dyDescent="0.4">
      <c r="A36" s="14" t="s">
        <v>37</v>
      </c>
      <c r="B36" s="60">
        <v>25</v>
      </c>
      <c r="C36" s="26"/>
      <c r="D36" s="173" t="s">
        <v>13</v>
      </c>
      <c r="E36" s="169"/>
      <c r="F36" s="168" t="s">
        <v>14</v>
      </c>
      <c r="G36" s="169"/>
      <c r="J36" s="35"/>
      <c r="K36" s="35"/>
      <c r="L36" s="81"/>
      <c r="M36" s="81"/>
      <c r="N36" s="82"/>
    </row>
    <row r="37" spans="1:14" s="21" customFormat="1" ht="15.75" customHeight="1" x14ac:dyDescent="0.35">
      <c r="A37" s="15" t="s">
        <v>41</v>
      </c>
      <c r="B37" s="61">
        <v>4</v>
      </c>
      <c r="C37" s="85" t="s">
        <v>16</v>
      </c>
      <c r="D37" s="86" t="s">
        <v>40</v>
      </c>
      <c r="E37" s="87" t="s">
        <v>67</v>
      </c>
      <c r="F37" s="92" t="s">
        <v>40</v>
      </c>
      <c r="G37" s="87" t="s">
        <v>67</v>
      </c>
      <c r="J37" s="35"/>
      <c r="K37" s="35"/>
      <c r="L37" s="81"/>
      <c r="M37" s="81"/>
      <c r="N37" s="82"/>
    </row>
    <row r="38" spans="1:14" s="21" customFormat="1" ht="21" x14ac:dyDescent="0.35">
      <c r="A38" s="15" t="s">
        <v>42</v>
      </c>
      <c r="B38" s="61">
        <v>25</v>
      </c>
      <c r="C38" s="71">
        <v>1</v>
      </c>
      <c r="D38" s="62">
        <v>14268497</v>
      </c>
      <c r="E38" s="5">
        <f>IF(ISBLANK(D38),"-",$D$48/$D$45*D38)</f>
        <v>19246905.133330137</v>
      </c>
      <c r="F38" s="65">
        <v>10171278</v>
      </c>
      <c r="G38" s="5">
        <f>IF(ISBLANK(F38),"-",$D$48/$F$45*F38)</f>
        <v>19143615.607278317</v>
      </c>
      <c r="J38" s="35"/>
      <c r="K38" s="35"/>
      <c r="L38" s="81"/>
      <c r="M38" s="81"/>
      <c r="N38" s="82"/>
    </row>
    <row r="39" spans="1:14" s="21" customFormat="1" ht="21" x14ac:dyDescent="0.35">
      <c r="A39" s="15" t="s">
        <v>43</v>
      </c>
      <c r="B39" s="61">
        <v>1</v>
      </c>
      <c r="C39" s="72">
        <v>2</v>
      </c>
      <c r="D39" s="63">
        <v>14177314</v>
      </c>
      <c r="E39" s="6">
        <f>IF(ISBLANK(D39),"-",$D$48/$D$45*D39)</f>
        <v>19123907.556866936</v>
      </c>
      <c r="F39" s="66">
        <v>10101734</v>
      </c>
      <c r="G39" s="6">
        <f>IF(ISBLANK(F39),"-",$D$48/$F$45*F39)</f>
        <v>19012725.113105159</v>
      </c>
      <c r="J39" s="35"/>
      <c r="K39" s="35"/>
      <c r="L39" s="81"/>
      <c r="M39" s="81"/>
      <c r="N39" s="82"/>
    </row>
    <row r="40" spans="1:14" ht="21" x14ac:dyDescent="0.35">
      <c r="A40" s="15" t="s">
        <v>44</v>
      </c>
      <c r="B40" s="61">
        <v>1</v>
      </c>
      <c r="C40" s="72">
        <v>3</v>
      </c>
      <c r="D40" s="63">
        <v>14198877</v>
      </c>
      <c r="E40" s="6">
        <f>IF(ISBLANK(D40),"-",$D$48/$D$45*D40)</f>
        <v>19152994.083316777</v>
      </c>
      <c r="F40" s="66">
        <v>10107048</v>
      </c>
      <c r="G40" s="6">
        <f>IF(ISBLANK(F40),"-",$D$48/$F$45*F40)</f>
        <v>19022726.724833507</v>
      </c>
      <c r="L40" s="81"/>
      <c r="M40" s="81"/>
      <c r="N40" s="30"/>
    </row>
    <row r="41" spans="1:14" ht="21" x14ac:dyDescent="0.35">
      <c r="A41" s="15" t="s">
        <v>45</v>
      </c>
      <c r="B41" s="61">
        <v>1</v>
      </c>
      <c r="C41" s="73">
        <v>4</v>
      </c>
      <c r="D41" s="64"/>
      <c r="E41" s="7" t="str">
        <f>IF(ISBLANK(D41),"-",$D$48/$D$45*D41)</f>
        <v>-</v>
      </c>
      <c r="F41" s="67"/>
      <c r="G41" s="7" t="str">
        <f>IF(ISBLANK(F41),"-",$D$48/$F$45*F41)</f>
        <v>-</v>
      </c>
      <c r="L41" s="81"/>
      <c r="M41" s="81"/>
      <c r="N41" s="30"/>
    </row>
    <row r="42" spans="1:14" ht="21.6" thickBot="1" x14ac:dyDescent="0.4">
      <c r="A42" s="15" t="s">
        <v>46</v>
      </c>
      <c r="B42" s="61">
        <v>1</v>
      </c>
      <c r="C42" s="88" t="s">
        <v>12</v>
      </c>
      <c r="D42" s="4">
        <f>AVERAGE(D38:D41)</f>
        <v>14214896</v>
      </c>
      <c r="E42" s="3">
        <f>AVERAGE(E38:E41)</f>
        <v>19174602.257837951</v>
      </c>
      <c r="F42" s="93">
        <f>AVERAGE(F38:F41)</f>
        <v>10126686.666666666</v>
      </c>
      <c r="G42" s="3">
        <f>AVERAGE(G38:G41)</f>
        <v>19059689.14840566</v>
      </c>
    </row>
    <row r="43" spans="1:14" ht="21" x14ac:dyDescent="0.35">
      <c r="A43" s="15" t="s">
        <v>47</v>
      </c>
      <c r="B43" s="61">
        <v>1</v>
      </c>
      <c r="C43" s="16" t="s">
        <v>63</v>
      </c>
      <c r="D43" s="68">
        <v>11.86</v>
      </c>
      <c r="E43" s="30"/>
      <c r="F43" s="68">
        <v>8.5</v>
      </c>
    </row>
    <row r="44" spans="1:14" ht="21" x14ac:dyDescent="0.35">
      <c r="A44" s="15" t="s">
        <v>48</v>
      </c>
      <c r="B44" s="61">
        <v>1</v>
      </c>
      <c r="C44" s="17" t="s">
        <v>64</v>
      </c>
      <c r="D44" s="8">
        <f>D43*$B$34</f>
        <v>9.582986172168491</v>
      </c>
      <c r="E44" s="31"/>
      <c r="F44" s="8">
        <f>F43*$B$34</f>
        <v>6.8680760930381268</v>
      </c>
    </row>
    <row r="45" spans="1:14" ht="18.600000000000001" thickBot="1" x14ac:dyDescent="0.4">
      <c r="A45" s="15" t="s">
        <v>36</v>
      </c>
      <c r="B45" s="105">
        <f>(B44/B43)*(B42/B41)*(B40/B39)*(B38/B37)*B36</f>
        <v>156.25</v>
      </c>
      <c r="C45" s="17" t="s">
        <v>17</v>
      </c>
      <c r="D45" s="9">
        <f>D44*$B$30/100</f>
        <v>9.2667476284869323</v>
      </c>
      <c r="E45" s="32"/>
      <c r="F45" s="9">
        <f>F44*$B$30/100</f>
        <v>6.641429581967869</v>
      </c>
    </row>
    <row r="46" spans="1:14" ht="18.600000000000001" thickBot="1" x14ac:dyDescent="0.4">
      <c r="A46" s="153" t="s">
        <v>29</v>
      </c>
      <c r="B46" s="154"/>
      <c r="C46" s="17" t="s">
        <v>92</v>
      </c>
      <c r="D46" s="8">
        <f>D45/$B$45</f>
        <v>5.9307184822316367E-2</v>
      </c>
      <c r="E46" s="32"/>
      <c r="F46" s="10">
        <f>F45/$B$45</f>
        <v>4.2505149324594364E-2</v>
      </c>
    </row>
    <row r="47" spans="1:14" ht="18.600000000000001" thickBot="1" x14ac:dyDescent="0.4">
      <c r="A47" s="155"/>
      <c r="B47" s="156"/>
      <c r="C47" s="18" t="s">
        <v>95</v>
      </c>
      <c r="D47" s="69">
        <v>0.08</v>
      </c>
      <c r="F47" s="33"/>
    </row>
    <row r="48" spans="1:14" ht="18.600000000000001" thickBot="1" x14ac:dyDescent="0.4">
      <c r="C48" s="19" t="s">
        <v>65</v>
      </c>
      <c r="D48" s="10">
        <f>D47*$B$45</f>
        <v>12.5</v>
      </c>
      <c r="F48" s="33"/>
    </row>
    <row r="49" spans="1:12" x14ac:dyDescent="0.35">
      <c r="C49" s="145" t="s">
        <v>66</v>
      </c>
      <c r="D49" s="146">
        <f>AVERAGE(E38:E41,G38:G41)</f>
        <v>19117145.703121807</v>
      </c>
      <c r="F49" s="34"/>
    </row>
    <row r="50" spans="1:12" x14ac:dyDescent="0.35">
      <c r="C50" s="18" t="s">
        <v>30</v>
      </c>
      <c r="D50" s="11">
        <f>STDEV(E38:E41,G38:G41)/D49</f>
        <v>4.6012711741700903E-3</v>
      </c>
      <c r="F50" s="34"/>
    </row>
    <row r="51" spans="1:12" ht="18.600000000000001" thickBot="1" x14ac:dyDescent="0.4">
      <c r="C51" s="19" t="s">
        <v>6</v>
      </c>
      <c r="D51" s="12">
        <f>COUNT(E38:E41,G38:G41)</f>
        <v>6</v>
      </c>
      <c r="F51" s="34"/>
    </row>
    <row r="53" spans="1:12" x14ac:dyDescent="0.35">
      <c r="A53" s="27" t="s">
        <v>7</v>
      </c>
      <c r="B53" s="28" t="s">
        <v>38</v>
      </c>
    </row>
    <row r="54" spans="1:12" x14ac:dyDescent="0.35">
      <c r="A54" s="26" t="s">
        <v>8</v>
      </c>
      <c r="B54" s="29" t="str">
        <f>B21</f>
        <v>Chlorhexidine Digluconate USP 7.1% w/w equivalent to Chlorhexidine 4% w/w</v>
      </c>
    </row>
    <row r="55" spans="1:12" x14ac:dyDescent="0.35">
      <c r="A55" s="25" t="s">
        <v>62</v>
      </c>
      <c r="B55" s="178">
        <v>1</v>
      </c>
      <c r="C55" s="37" t="s">
        <v>61</v>
      </c>
      <c r="D55" s="90">
        <v>40</v>
      </c>
      <c r="E55" s="26" t="str">
        <f>B20</f>
        <v>Chlorhexidine (as Digluconate)</v>
      </c>
      <c r="H55" s="37"/>
    </row>
    <row r="56" spans="1:12" x14ac:dyDescent="0.35">
      <c r="A56" s="25" t="s">
        <v>88</v>
      </c>
      <c r="B56" s="174">
        <v>1.0259</v>
      </c>
      <c r="C56" s="37"/>
      <c r="H56" s="37"/>
    </row>
    <row r="57" spans="1:12" x14ac:dyDescent="0.35">
      <c r="A57" s="25" t="s">
        <v>94</v>
      </c>
      <c r="B57" s="70">
        <v>2</v>
      </c>
      <c r="C57" s="37"/>
      <c r="G57" s="26">
        <f>F61/D49*D47*B69</f>
        <v>86.939505813809404</v>
      </c>
      <c r="H57" s="37"/>
    </row>
    <row r="58" spans="1:12" x14ac:dyDescent="0.35">
      <c r="A58" s="25"/>
      <c r="B58" s="25"/>
      <c r="C58" s="37"/>
      <c r="G58" s="26">
        <f>G57/D61</f>
        <v>42.372310075937911</v>
      </c>
      <c r="H58" s="37"/>
    </row>
    <row r="59" spans="1:12" ht="18.600000000000001" thickBot="1" x14ac:dyDescent="0.4">
      <c r="H59" s="37"/>
    </row>
    <row r="60" spans="1:12" s="21" customFormat="1" ht="21.75" customHeight="1" thickBot="1" x14ac:dyDescent="0.4">
      <c r="A60" s="14" t="s">
        <v>26</v>
      </c>
      <c r="B60" s="60">
        <v>100</v>
      </c>
      <c r="C60" s="26"/>
      <c r="D60" s="89" t="s">
        <v>89</v>
      </c>
      <c r="E60" s="42" t="s">
        <v>18</v>
      </c>
      <c r="F60" s="42" t="s">
        <v>40</v>
      </c>
      <c r="G60" s="42" t="s">
        <v>68</v>
      </c>
      <c r="H60" s="85" t="s">
        <v>39</v>
      </c>
      <c r="L60" s="35"/>
    </row>
    <row r="61" spans="1:12" s="21" customFormat="1" ht="21.75" customHeight="1" x14ac:dyDescent="0.35">
      <c r="A61" s="15" t="s">
        <v>49</v>
      </c>
      <c r="B61" s="61">
        <v>5</v>
      </c>
      <c r="C61" s="157" t="s">
        <v>19</v>
      </c>
      <c r="D61" s="161">
        <f>$B$57*$B$56</f>
        <v>2.0518000000000001</v>
      </c>
      <c r="E61" s="43">
        <v>1</v>
      </c>
      <c r="F61" s="94">
        <v>10387720</v>
      </c>
      <c r="G61" s="46">
        <f>IF(ISBLANK(F61),"-",(F61/$D$49*$D$47*$B$69)*($B$55/$D$61))</f>
        <v>42.372310075937904</v>
      </c>
      <c r="H61" s="47">
        <f>IF(ISBLANK(F61),"-",G61/$D$55)</f>
        <v>1.0593077518984475</v>
      </c>
      <c r="L61" s="35"/>
    </row>
    <row r="62" spans="1:12" s="21" customFormat="1" ht="21" x14ac:dyDescent="0.35">
      <c r="A62" s="15" t="s">
        <v>50</v>
      </c>
      <c r="B62" s="61">
        <v>100</v>
      </c>
      <c r="C62" s="158"/>
      <c r="D62" s="162"/>
      <c r="E62" s="44">
        <v>2</v>
      </c>
      <c r="F62" s="63">
        <v>10388125</v>
      </c>
      <c r="G62" s="48">
        <f>IF(ISBLANK(F62),"-",(F62/$D$49*$D$47*$B$69)*($B$55/$D$61))</f>
        <v>42.373962102136225</v>
      </c>
      <c r="H62" s="49">
        <f>IF(ISBLANK(F62),"-",G62/$D$55)</f>
        <v>1.0593490525534057</v>
      </c>
      <c r="L62" s="35"/>
    </row>
    <row r="63" spans="1:12" s="21" customFormat="1" ht="21.75" customHeight="1" x14ac:dyDescent="0.35">
      <c r="A63" s="15" t="s">
        <v>51</v>
      </c>
      <c r="B63" s="61">
        <v>1</v>
      </c>
      <c r="C63" s="158"/>
      <c r="D63" s="162"/>
      <c r="E63" s="44">
        <v>3</v>
      </c>
      <c r="F63" s="63">
        <v>10466114</v>
      </c>
      <c r="G63" s="48">
        <f>IF(ISBLANK(F63),"-",(F63/$D$49*$D$47*$B$69)*($B$55/$D$61))</f>
        <v>42.692085240853125</v>
      </c>
      <c r="H63" s="49">
        <f>IF(ISBLANK(F63),"-",G63/$D$55)</f>
        <v>1.0673021310213282</v>
      </c>
      <c r="L63" s="35"/>
    </row>
    <row r="64" spans="1:12" ht="21.75" customHeight="1" thickBot="1" x14ac:dyDescent="0.4">
      <c r="A64" s="15" t="s">
        <v>52</v>
      </c>
      <c r="B64" s="61">
        <v>1</v>
      </c>
      <c r="C64" s="159"/>
      <c r="D64" s="163"/>
      <c r="E64" s="45">
        <v>4</v>
      </c>
      <c r="F64" s="95"/>
      <c r="G64" s="48" t="str">
        <f t="shared" ref="G62:G72" si="0">IF(ISBLANK(F64),"-",(F64/$D$49*$D$47*$B$69)*($B$55/$D$61))</f>
        <v>-</v>
      </c>
      <c r="H64" s="49" t="str">
        <f t="shared" ref="H62:H72" si="1">IF(ISBLANK(F64),"-",G64/$D$55)</f>
        <v>-</v>
      </c>
    </row>
    <row r="65" spans="1:11" ht="21" x14ac:dyDescent="0.35">
      <c r="A65" s="15" t="s">
        <v>53</v>
      </c>
      <c r="B65" s="61">
        <v>1</v>
      </c>
      <c r="C65" s="157" t="s">
        <v>20</v>
      </c>
      <c r="D65" s="161">
        <f t="shared" ref="D65:D72" si="2">$B$57*$B$56</f>
        <v>2.0518000000000001</v>
      </c>
      <c r="E65" s="43">
        <v>1</v>
      </c>
      <c r="F65" s="94">
        <v>10393164</v>
      </c>
      <c r="G65" s="46">
        <f>IF(ISBLANK(F65),"-",(F65/$D$49*$D$47*$B$69)*($B$55/$D$65))</f>
        <v>42.394516571304891</v>
      </c>
      <c r="H65" s="47">
        <f>IF(ISBLANK(F65),"-",G65/$D$55)</f>
        <v>1.0598629142826224</v>
      </c>
    </row>
    <row r="66" spans="1:11" ht="21" x14ac:dyDescent="0.35">
      <c r="A66" s="15" t="s">
        <v>54</v>
      </c>
      <c r="B66" s="61">
        <v>1</v>
      </c>
      <c r="C66" s="158"/>
      <c r="D66" s="162"/>
      <c r="E66" s="44">
        <v>2</v>
      </c>
      <c r="F66" s="63">
        <v>10454672</v>
      </c>
      <c r="G66" s="48">
        <f>IF(ISBLANK(F66),"-",(F66/$D$49*$D$47*$B$69)*($B$55/$D$65))</f>
        <v>42.645412441442971</v>
      </c>
      <c r="H66" s="49">
        <f t="shared" si="1"/>
        <v>1.0661353110360743</v>
      </c>
    </row>
    <row r="67" spans="1:11" ht="22.5" customHeight="1" x14ac:dyDescent="0.35">
      <c r="A67" s="15" t="s">
        <v>55</v>
      </c>
      <c r="B67" s="61">
        <v>1</v>
      </c>
      <c r="C67" s="158"/>
      <c r="D67" s="162"/>
      <c r="E67" s="44">
        <v>3</v>
      </c>
      <c r="F67" s="63">
        <v>10426974</v>
      </c>
      <c r="G67" s="48">
        <f>IF(ISBLANK(F67),"-",(F67/$D$49*$D$47*$B$69)*($B$55/$D$65))</f>
        <v>42.532430165786387</v>
      </c>
      <c r="H67" s="49">
        <f>IF(ISBLANK(F67),"-",G67/$D$55)</f>
        <v>1.0633107541446596</v>
      </c>
    </row>
    <row r="68" spans="1:11" ht="21.75" customHeight="1" thickBot="1" x14ac:dyDescent="0.4">
      <c r="A68" s="15" t="s">
        <v>56</v>
      </c>
      <c r="B68" s="61">
        <v>1</v>
      </c>
      <c r="C68" s="159"/>
      <c r="D68" s="163"/>
      <c r="E68" s="45">
        <v>4</v>
      </c>
      <c r="F68" s="95"/>
      <c r="G68" s="96" t="str">
        <f t="shared" si="0"/>
        <v>-</v>
      </c>
      <c r="H68" s="50" t="str">
        <f t="shared" si="1"/>
        <v>-</v>
      </c>
    </row>
    <row r="69" spans="1:11" ht="21.75" customHeight="1" x14ac:dyDescent="0.35">
      <c r="A69" s="15" t="s">
        <v>22</v>
      </c>
      <c r="B69" s="72">
        <f>(B68/B67)*(B66/B65)*(B64/B63)*(B62/B61)*B60</f>
        <v>2000</v>
      </c>
      <c r="C69" s="157" t="s">
        <v>21</v>
      </c>
      <c r="D69" s="161">
        <f t="shared" ref="D69:D72" si="3">$B$57*$B$56</f>
        <v>2.0518000000000001</v>
      </c>
      <c r="E69" s="43">
        <v>1</v>
      </c>
      <c r="F69" s="94">
        <v>10376224</v>
      </c>
      <c r="G69" s="48">
        <f>IF(ISBLANK(F69),"-",(F69/$D$49*$D$47*$B$69)*($B$55/$D$69))</f>
        <v>42.325417006367978</v>
      </c>
      <c r="H69" s="49">
        <f t="shared" si="1"/>
        <v>1.0581354251591994</v>
      </c>
    </row>
    <row r="70" spans="1:11" ht="21.75" customHeight="1" thickBot="1" x14ac:dyDescent="0.4">
      <c r="A70" s="147"/>
      <c r="B70" s="148"/>
      <c r="C70" s="158"/>
      <c r="D70" s="162"/>
      <c r="E70" s="44">
        <v>2</v>
      </c>
      <c r="F70" s="63">
        <v>10430277</v>
      </c>
      <c r="G70" s="48">
        <f>IF(ISBLANK(F70),"-",(F70/$D$49*$D$47*$B$69)*($B$55/$D$69))</f>
        <v>42.545903357225981</v>
      </c>
      <c r="H70" s="49">
        <f t="shared" si="1"/>
        <v>1.0636475839306496</v>
      </c>
    </row>
    <row r="71" spans="1:11" ht="21.75" customHeight="1" x14ac:dyDescent="0.35">
      <c r="A71" s="153" t="s">
        <v>29</v>
      </c>
      <c r="B71" s="154"/>
      <c r="C71" s="158"/>
      <c r="D71" s="162"/>
      <c r="E71" s="44">
        <v>3</v>
      </c>
      <c r="F71" s="63">
        <v>10412662</v>
      </c>
      <c r="G71" s="48">
        <f>IF(ISBLANK(F71),"-",(F71/$D$49*$D$47*$B$69)*($B$55/$D$69))</f>
        <v>42.474050415291885</v>
      </c>
      <c r="H71" s="49">
        <f t="shared" si="1"/>
        <v>1.0618512603822972</v>
      </c>
    </row>
    <row r="72" spans="1:11" ht="16.5" customHeight="1" thickBot="1" x14ac:dyDescent="0.4">
      <c r="A72" s="155"/>
      <c r="B72" s="156"/>
      <c r="C72" s="160"/>
      <c r="D72" s="163"/>
      <c r="E72" s="45">
        <v>4</v>
      </c>
      <c r="F72" s="95"/>
      <c r="G72" s="96" t="str">
        <f t="shared" si="0"/>
        <v>-</v>
      </c>
      <c r="H72" s="50" t="str">
        <f t="shared" si="1"/>
        <v>-</v>
      </c>
    </row>
    <row r="73" spans="1:11" x14ac:dyDescent="0.35">
      <c r="A73" s="38"/>
      <c r="B73" s="38"/>
      <c r="C73" s="38"/>
      <c r="D73" s="38"/>
      <c r="E73" s="38"/>
      <c r="F73" s="39"/>
      <c r="G73" s="20" t="s">
        <v>12</v>
      </c>
      <c r="H73" s="97">
        <f>AVERAGE(H61:H72)</f>
        <v>1.0621002427120763</v>
      </c>
    </row>
    <row r="74" spans="1:11" x14ac:dyDescent="0.35">
      <c r="C74" s="38"/>
      <c r="D74" s="38"/>
      <c r="E74" s="38"/>
      <c r="F74" s="39"/>
      <c r="G74" s="18" t="s">
        <v>30</v>
      </c>
      <c r="H74" s="51">
        <f>STDEV(H61:H72)/H73</f>
        <v>3.0391811209638277E-3</v>
      </c>
    </row>
    <row r="75" spans="1:11" ht="18.600000000000001" thickBot="1" x14ac:dyDescent="0.4">
      <c r="A75" s="38"/>
      <c r="B75" s="38"/>
      <c r="C75" s="39"/>
      <c r="D75" s="39"/>
      <c r="E75" s="40"/>
      <c r="F75" s="39"/>
      <c r="G75" s="19" t="s">
        <v>6</v>
      </c>
      <c r="H75" s="52">
        <f>COUNT(H61:H72)</f>
        <v>9</v>
      </c>
    </row>
    <row r="76" spans="1:11" x14ac:dyDescent="0.35">
      <c r="A76" s="38"/>
      <c r="B76" s="38"/>
      <c r="C76" s="39"/>
      <c r="D76" s="39"/>
      <c r="E76" s="39"/>
      <c r="F76" s="40"/>
      <c r="G76" s="39"/>
      <c r="H76" s="39"/>
      <c r="I76" s="41"/>
      <c r="J76" s="53"/>
      <c r="K76" s="54"/>
    </row>
    <row r="77" spans="1:11" ht="18.600000000000001" thickBot="1" x14ac:dyDescent="0.4">
      <c r="A77" s="56"/>
      <c r="B77" s="55"/>
      <c r="C77" s="55"/>
      <c r="D77" s="55"/>
      <c r="E77" s="55"/>
      <c r="F77" s="55"/>
      <c r="G77" s="55"/>
      <c r="H77" s="55"/>
    </row>
    <row r="78" spans="1:11" x14ac:dyDescent="0.35">
      <c r="B78" s="151" t="s">
        <v>57</v>
      </c>
      <c r="C78" s="151"/>
      <c r="D78" s="37"/>
      <c r="E78" s="91" t="s">
        <v>59</v>
      </c>
      <c r="F78" s="41"/>
      <c r="G78" s="151" t="s">
        <v>58</v>
      </c>
      <c r="H78" s="151"/>
    </row>
    <row r="79" spans="1:11" ht="45" customHeight="1" x14ac:dyDescent="0.35">
      <c r="A79" s="104" t="s">
        <v>11</v>
      </c>
      <c r="B79" s="98"/>
      <c r="C79" s="98"/>
      <c r="D79" s="102"/>
      <c r="E79" s="1"/>
      <c r="G79" s="100"/>
      <c r="H79" s="100"/>
    </row>
    <row r="80" spans="1:11" ht="45" customHeight="1" x14ac:dyDescent="0.35">
      <c r="A80" s="104" t="s">
        <v>60</v>
      </c>
      <c r="B80" s="99"/>
      <c r="C80" s="99"/>
      <c r="D80" s="103"/>
      <c r="E80" s="2"/>
      <c r="F80" s="41"/>
      <c r="G80" s="101"/>
      <c r="H80" s="101"/>
    </row>
    <row r="81" spans="1:9" x14ac:dyDescent="0.35">
      <c r="A81" s="38"/>
      <c r="B81" s="38"/>
      <c r="C81" s="39"/>
      <c r="D81" s="39"/>
      <c r="E81" s="39"/>
      <c r="F81" s="40"/>
      <c r="G81" s="39"/>
      <c r="H81" s="39"/>
      <c r="I81" s="41"/>
    </row>
    <row r="82" spans="1:9" x14ac:dyDescent="0.35">
      <c r="A82" s="38"/>
      <c r="B82" s="38"/>
      <c r="C82" s="39"/>
      <c r="D82" s="39"/>
      <c r="E82" s="39"/>
      <c r="F82" s="40"/>
      <c r="G82" s="39"/>
      <c r="H82" s="39"/>
      <c r="I82" s="41"/>
    </row>
    <row r="83" spans="1:9" x14ac:dyDescent="0.35">
      <c r="A83" s="38"/>
      <c r="B83" s="38"/>
      <c r="C83" s="39"/>
      <c r="D83" s="39"/>
      <c r="E83" s="39"/>
      <c r="F83" s="40"/>
      <c r="G83" s="39"/>
      <c r="H83" s="39"/>
      <c r="I83" s="41"/>
    </row>
    <row r="84" spans="1:9" x14ac:dyDescent="0.35">
      <c r="A84" s="38"/>
      <c r="B84" s="38"/>
      <c r="C84" s="39"/>
      <c r="D84" s="39"/>
      <c r="E84" s="39"/>
      <c r="F84" s="40"/>
      <c r="G84" s="39"/>
      <c r="H84" s="39"/>
      <c r="I84" s="41"/>
    </row>
    <row r="85" spans="1:9" x14ac:dyDescent="0.35">
      <c r="A85" s="38"/>
      <c r="B85" s="38"/>
      <c r="C85" s="39"/>
      <c r="D85" s="39"/>
      <c r="E85" s="39"/>
      <c r="F85" s="40"/>
      <c r="G85" s="39"/>
      <c r="H85" s="39"/>
      <c r="I85" s="41"/>
    </row>
    <row r="86" spans="1:9" x14ac:dyDescent="0.35">
      <c r="A86" s="38"/>
      <c r="B86" s="38"/>
      <c r="C86" s="39"/>
      <c r="D86" s="39"/>
      <c r="E86" s="39"/>
      <c r="F86" s="40"/>
      <c r="G86" s="39"/>
      <c r="H86" s="39"/>
      <c r="I86" s="41"/>
    </row>
    <row r="87" spans="1:9" x14ac:dyDescent="0.35">
      <c r="A87" s="38"/>
      <c r="B87" s="38"/>
      <c r="C87" s="39"/>
      <c r="D87" s="39"/>
      <c r="E87" s="39"/>
      <c r="F87" s="40"/>
      <c r="G87" s="39"/>
      <c r="H87" s="39"/>
      <c r="I87" s="41"/>
    </row>
    <row r="88" spans="1:9" x14ac:dyDescent="0.35">
      <c r="A88" s="38"/>
      <c r="B88" s="38"/>
      <c r="C88" s="39"/>
      <c r="D88" s="39"/>
      <c r="E88" s="39"/>
      <c r="F88" s="40"/>
      <c r="G88" s="39"/>
      <c r="H88" s="39"/>
      <c r="I88" s="41"/>
    </row>
    <row r="89" spans="1:9" x14ac:dyDescent="0.35">
      <c r="A89" s="38"/>
      <c r="B89" s="38"/>
      <c r="C89" s="39"/>
      <c r="D89" s="39"/>
      <c r="E89" s="39"/>
      <c r="F89" s="40"/>
      <c r="G89" s="39"/>
      <c r="H89" s="39"/>
      <c r="I89" s="41"/>
    </row>
  </sheetData>
  <sheetProtection formatColumns="0" formatRows="0" selectLockedCells="1"/>
  <mergeCells count="17">
    <mergeCell ref="B18:C18"/>
    <mergeCell ref="C29:G29"/>
    <mergeCell ref="F36:G36"/>
    <mergeCell ref="C31:H31"/>
    <mergeCell ref="C32:H32"/>
    <mergeCell ref="D36:E36"/>
    <mergeCell ref="B78:C78"/>
    <mergeCell ref="G78:H78"/>
    <mergeCell ref="B21:H21"/>
    <mergeCell ref="A46:B47"/>
    <mergeCell ref="C61:C64"/>
    <mergeCell ref="C69:C72"/>
    <mergeCell ref="C65:C68"/>
    <mergeCell ref="D69:D72"/>
    <mergeCell ref="D65:D68"/>
    <mergeCell ref="D61:D64"/>
    <mergeCell ref="A71:B72"/>
  </mergeCells>
  <printOptions horizontalCentered="1" verticalCentered="1"/>
  <pageMargins left="0.7" right="0.7" top="0.75" bottom="0.75" header="0.3" footer="0.3"/>
  <pageSetup scale="35" orientation="portrait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Worksheet Template</vt:lpstr>
      <vt:lpstr>SST!Print_Area</vt:lpstr>
      <vt:lpstr>'Worksheet Template'!Print_Area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2016-06-08T12:28:40Z</cp:lastPrinted>
  <dcterms:created xsi:type="dcterms:W3CDTF">2005-07-05T10:19:27Z</dcterms:created>
  <dcterms:modified xsi:type="dcterms:W3CDTF">2016-06-08T12:28:59Z</dcterms:modified>
</cp:coreProperties>
</file>