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</workbook>
</file>

<file path=xl/calcChain.xml><?xml version="1.0" encoding="utf-8"?>
<calcChain xmlns="http://schemas.openxmlformats.org/spreadsheetml/2006/main">
  <c r="D67" i="1"/>
  <c r="F63"/>
  <c r="E31"/>
  <c r="B32"/>
  <c r="B26"/>
  <c r="F55" i="2"/>
  <c r="F51"/>
  <c r="F49"/>
  <c r="D47"/>
  <c r="E47" s="1"/>
  <c r="F47" s="1"/>
  <c r="D46"/>
  <c r="E46" s="1"/>
  <c r="F46" s="1"/>
  <c r="F48" s="1"/>
  <c r="B34"/>
  <c r="B16"/>
  <c r="F67" i="1"/>
  <c r="F61"/>
  <c r="D59"/>
  <c r="E59" s="1"/>
  <c r="F59" s="1"/>
  <c r="E58"/>
  <c r="F58" s="1"/>
  <c r="D58"/>
  <c r="B38"/>
  <c r="A38" s="1"/>
  <c r="B39" s="1"/>
  <c r="A39" s="1"/>
  <c r="B40" s="1"/>
  <c r="A40" s="1"/>
  <c r="B41" s="1"/>
  <c r="A41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<sst xmlns="http://schemas.openxmlformats.org/spreadsheetml/2006/main" count="135" uniqueCount="84">
  <si>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</si>
  <si>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</si>
  <si>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</si>
  <si>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2015-09-11 11:02:15</t>
  </si>
  <si>
    <t>Analysis Report</t>
  </si>
  <si>
    <t>Insulin Microbial Assay</t>
  </si>
  <si>
    <t>Sample Name:</t>
  </si>
  <si>
    <t>ENDULIN 3 ML INJECTION</t>
  </si>
  <si>
    <t>Lab Ref No:</t>
  </si>
  <si>
    <t>NDQD201509278</t>
  </si>
  <si>
    <t>Active Ingredient:</t>
  </si>
  <si>
    <t>Insulin</t>
  </si>
  <si>
    <t>Label Claim:</t>
  </si>
  <si>
    <t>Each  ml contains mg of Apyrogenic</t>
  </si>
  <si>
    <t>Date Test Set:</t>
  </si>
  <si>
    <t>11/9/2015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</si>
  <si>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</si>
  <si>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</si>
  <si>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</si>
  <si>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</si>
  <si>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</si>
  <si>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</si>
  <si>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</si>
  <si>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</si>
  <si>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</si>
  <si>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</si>
  <si>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</si>
  <si>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</si>
  <si>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</si>
  <si>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</si>
  <si>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</si>
  <si>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</si>
  <si>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</si>
  <si>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</si>
  <si>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</si>
  <si>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</si>
  <si>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</si>
  <si>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</si>
  <si>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</si>
  <si>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</si>
  <si>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</si>
  <si>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</si>
  <si>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</si>
  <si>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</si>
  <si>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</si>
  <si>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</si>
  <si>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</si>
  <si>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</si>
  <si>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</si>
  <si>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</si>
  <si>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</si>
  <si>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</si>
  <si>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</si>
  <si>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</si>
  <si>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</si>
  <si>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</si>
  <si>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</si>
  <si>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</si>
  <si>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</si>
  <si>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</si>
  <si>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</si>
  <si>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</si>
  <si>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</si>
  <si>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</si>
  <si>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</si>
  <si>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</si>
  <si>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</si>
  <si>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</si>
  <si>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</si>
  <si>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</si>
  <si>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</si>
  <si>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</si>
  <si>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</si>
  <si>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</si>
  <si>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</si>
  <si>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</si>
  <si>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</si>
  <si>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</si>
  <si>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</si>
  <si>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Diluent Vol1 (µL)</t>
  </si>
  <si>
    <t>Diluent Vol2 (µL)</t>
  </si>
  <si>
    <t>B7</t>
  </si>
  <si>
    <t>B8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</si>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</sst>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31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80</v>
      </c>
      <c r="C23" s="74" t="s">
        <v>75</v>
      </c>
      <c r="D23" s="14"/>
      <c r="E23" s="15"/>
    </row>
    <row r="24" spans="1:7" s="9" customFormat="1" ht="19.5" customHeight="1">
      <c r="A24" s="16" t="s">
        <v>26</v>
      </c>
      <c r="B24" s="17">
        <v>100</v>
      </c>
      <c r="C24" s="18" t="s">
        <v>76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5" t="s">
        <v>29</v>
      </c>
      <c r="B29" s="116"/>
      <c r="C29" s="117" t="s">
        <v>30</v>
      </c>
      <c r="D29" s="117"/>
      <c r="E29" s="117"/>
      <c r="F29" s="118"/>
    </row>
    <row r="30" spans="1:7" ht="20.100000000000001" customHeight="1">
      <c r="A30" s="25" t="s">
        <v>31</v>
      </c>
      <c r="B30" s="99" t="s">
        <v>77</v>
      </c>
      <c r="C30" s="119" t="s">
        <v>32</v>
      </c>
      <c r="D30" s="120"/>
      <c r="E30" s="120" t="s">
        <v>33</v>
      </c>
      <c r="F30" s="121"/>
    </row>
    <row r="31" spans="1:7" ht="20.100000000000001" customHeight="1">
      <c r="A31" s="27" t="s">
        <v>34</v>
      </c>
      <c r="B31" s="114" t="s">
        <v>78</v>
      </c>
      <c r="C31" s="122">
        <v>0.999</v>
      </c>
      <c r="D31" s="123"/>
      <c r="E31" s="124">
        <f>POWER(C31,2)</f>
        <v>0.99800100000000003</v>
      </c>
      <c r="F31" s="125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28" t="s">
        <v>37</v>
      </c>
      <c r="B35" s="128"/>
      <c r="C35" s="128"/>
      <c r="D35" s="128"/>
      <c r="E35" s="128"/>
      <c r="F35" s="12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9" t="s">
        <v>44</v>
      </c>
      <c r="B43" s="129"/>
      <c r="C43" s="129"/>
      <c r="D43" s="129"/>
      <c r="E43" s="129"/>
      <c r="F43" s="12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79</v>
      </c>
      <c r="C45" s="87" t="s">
        <v>42</v>
      </c>
      <c r="D45" s="95" t="s">
        <v>80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5950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81</v>
      </c>
      <c r="B58" s="59">
        <v>50</v>
      </c>
      <c r="C58" s="60">
        <v>5412</v>
      </c>
      <c r="D58" s="61">
        <f>LN(C58)</f>
        <v>8.5963739892906794</v>
      </c>
      <c r="E58" s="61">
        <f>(D58-$B$53)/$B$54</f>
        <v>-15.934068419799178</v>
      </c>
      <c r="F58" s="62">
        <f>EXP(E58)</f>
        <v>1.2020485558261437E-7</v>
      </c>
      <c r="G58" s="63"/>
      <c r="H58" s="63"/>
      <c r="I58" s="63"/>
    </row>
    <row r="59" spans="1:9" s="64" customFormat="1" ht="27" customHeight="1">
      <c r="A59" s="65" t="s">
        <v>82</v>
      </c>
      <c r="B59" s="66">
        <v>50</v>
      </c>
      <c r="C59" s="67">
        <v>5486</v>
      </c>
      <c r="D59" s="68">
        <f>LN(C59)</f>
        <v>8.6099546714975492</v>
      </c>
      <c r="E59" s="68">
        <f>(D59-$B$53)/$B$54</f>
        <v>-16.027086791079107</v>
      </c>
      <c r="F59" s="69">
        <f>EXP(E59)</f>
        <v>1.0952787092525458E-7</v>
      </c>
      <c r="G59" s="63"/>
      <c r="H59" s="63"/>
      <c r="I59" s="63"/>
    </row>
    <row r="60" spans="1:9" ht="26.25" customHeight="1">
      <c r="A60" s="8"/>
      <c r="B60" s="45"/>
      <c r="C60" s="8"/>
      <c r="D60" s="126" t="s">
        <v>59</v>
      </c>
      <c r="E60" s="126"/>
      <c r="F60" s="70">
        <f>AVERAGE(F58:F59)</f>
        <v>1.1486636325393448E-7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9.6028448904027387E-3</v>
      </c>
      <c r="G61" s="9"/>
      <c r="H61" s="9"/>
    </row>
    <row r="62" spans="1:9" ht="26.25" customHeight="1">
      <c r="A62" s="8"/>
      <c r="B62" s="45"/>
      <c r="C62" s="8"/>
      <c r="D62" s="126" t="s">
        <v>61</v>
      </c>
      <c r="E62" s="126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14400</v>
      </c>
      <c r="G63" s="9"/>
      <c r="H63" s="9"/>
    </row>
    <row r="64" spans="1:9" ht="25.5" customHeight="1">
      <c r="E64" s="71" t="s">
        <v>63</v>
      </c>
      <c r="F64" s="75">
        <f>F63*F60</f>
        <v>1.6540756308566565E-3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27">
        <f>F64*100/B24</f>
        <v>1.6540756308566565E-3</v>
      </c>
      <c r="E67" s="127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83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NDQD201509278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>
      <c r="A32" s="25" t="s">
        <v>31</v>
      </c>
      <c r="B32" s="26" t="s">
        <v>74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2015-09-28T13:39:40Z</cp:lastPrinted>
  <dcterms:created xsi:type="dcterms:W3CDTF">2014-04-25T13:22:50Z</dcterms:created>
  <dcterms:modified xsi:type="dcterms:W3CDTF">2015-09-28T13:39:46Z</dcterms:modified>
</cp:coreProperties>
</file>