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</workbook>
</file>

<file path=xl/calcChain.xml><?xml version="1.0" encoding="utf-8"?>
<calcChain xmlns="http://schemas.openxmlformats.org/spreadsheetml/2006/main">
  <c r="D67" i="1"/>
  <c r="F63"/>
  <c r="F67"/>
  <c r="E31"/>
  <c r="B32"/>
  <c r="B38" s="1"/>
  <c r="A38" s="1"/>
  <c r="B39" s="1"/>
  <c r="A39" s="1"/>
  <c r="B40" s="1"/>
  <c r="A40" s="1"/>
  <c r="B41" s="1"/>
  <c r="A41" s="1"/>
  <c r="B26"/>
  <c r="F55" i="2"/>
  <c r="F51"/>
  <c r="F49"/>
  <c r="D47"/>
  <c r="E47" s="1"/>
  <c r="F47" s="1"/>
  <c r="D46"/>
  <c r="E46" s="1"/>
  <c r="F46" s="1"/>
  <c r="B34"/>
  <c r="B16"/>
  <c r="F61" i="1"/>
  <c r="D59"/>
  <c r="E59" s="1"/>
  <c r="F59" s="1"/>
  <c r="D58"/>
  <c r="E58" s="1"/>
  <c r="F58" s="1"/>
  <c r="F60" l="1"/>
  <c r="F64" s="1"/>
  <c r="F48" i="2"/>
  <c r="F52" s="1"/>
  <c r="D55" s="1"/>
</calcChain>
</file>

<file path=xl/sharedStrings.xml><?xml version="1.0" encoding="utf-8"?>
<sst xmlns="http://schemas.openxmlformats.org/spreadsheetml/2006/main" count="134" uniqueCount="81">
  <si>
    <t>MICOBIOLOGY NO.</t>
  </si>
  <si>
    <t>DATE RECEIVED</t>
  </si>
  <si>
    <t>2015-09-11 11:09:41</t>
  </si>
  <si>
    <t>Analysis Report</t>
  </si>
  <si>
    <t>Insulin Microbial Assay</t>
  </si>
  <si>
    <t>Sample Name:</t>
  </si>
  <si>
    <t>ENDULIN 3 ML INJECTION</t>
  </si>
  <si>
    <t>Lab Ref No:</t>
  </si>
  <si>
    <t>NDQD201509279</t>
  </si>
  <si>
    <t>Active Ingredient:</t>
  </si>
  <si>
    <t>Insulin</t>
  </si>
  <si>
    <t>Label Claim:</t>
  </si>
  <si>
    <t>Each  ml contains mg of Insulin</t>
  </si>
  <si>
    <t>Date Test Set:</t>
  </si>
  <si>
    <t>11/9/2015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</si>
  <si>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</si>
  <si>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</si>
  <si>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</si>
  <si>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</si>
  <si>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</si>
  <si>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</si>
  <si>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</si>
  <si>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</si>
  <si>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</si>
  <si>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</si>
  <si>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</si>
  <si>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</si>
  <si>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</si>
  <si>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</si>
  <si>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</si>
  <si>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</si>
  <si>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</si>
  <si>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</si>
  <si>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</si>
  <si>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</si>
  <si>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</si>
  <si>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</si>
  <si>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</si>
  <si>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</si>
  <si>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</si>
  <si>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</si>
  <si>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</si>
  <si>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</si>
  <si>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</si>
  <si>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</si>
  <si>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</si>
  <si>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</si>
  <si>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</si>
  <si>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</si>
  <si>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</si>
  <si>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</si>
  <si>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</si>
  <si>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</si>
  <si>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</si>
  <si>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</si>
  <si>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</si>
  <si>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</si>
  <si>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</si>
  <si>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</si>
  <si>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</si>
  <si>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</si>
  <si>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</si>
  <si>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</si>
  <si>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</si>
  <si>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</si>
  <si>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</si>
  <si>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</si>
  <si>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</si>
  <si>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</si>
  <si>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</si>
  <si>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</si>
  <si>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</si>
  <si>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</si>
  <si>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</si>
  <si>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EU/100IU</t>
  </si>
  <si>
    <t>IU/mL</t>
  </si>
  <si>
    <t>8000 EU / vial</t>
  </si>
  <si>
    <t>8.0mL</t>
  </si>
  <si>
    <t>C7</t>
  </si>
  <si>
    <t>C8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</si>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</sst>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D68" sqref="D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80</v>
      </c>
      <c r="C23" s="74" t="s">
        <v>74</v>
      </c>
      <c r="D23" s="14"/>
      <c r="E23" s="15"/>
    </row>
    <row r="24" spans="1:7" s="9" customFormat="1" ht="19.5" customHeight="1">
      <c r="A24" s="16" t="s">
        <v>25</v>
      </c>
      <c r="B24" s="17">
        <v>100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B23/100*B24/B22</f>
        <v>16000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15" t="s">
        <v>28</v>
      </c>
      <c r="B29" s="116"/>
      <c r="C29" s="117" t="s">
        <v>29</v>
      </c>
      <c r="D29" s="117"/>
      <c r="E29" s="117"/>
      <c r="F29" s="118"/>
    </row>
    <row r="30" spans="1:7" ht="20.100000000000001" customHeight="1">
      <c r="A30" s="25" t="s">
        <v>30</v>
      </c>
      <c r="B30" s="99" t="s">
        <v>76</v>
      </c>
      <c r="C30" s="119" t="s">
        <v>31</v>
      </c>
      <c r="D30" s="120"/>
      <c r="E30" s="120" t="s">
        <v>32</v>
      </c>
      <c r="F30" s="121"/>
    </row>
    <row r="31" spans="1:7" ht="20.100000000000001" customHeight="1">
      <c r="A31" s="27" t="s">
        <v>33</v>
      </c>
      <c r="B31" s="114" t="s">
        <v>77</v>
      </c>
      <c r="C31" s="122">
        <v>0.999</v>
      </c>
      <c r="D31" s="123"/>
      <c r="E31" s="124">
        <f>POWER(C31,2)</f>
        <v>0.99800100000000003</v>
      </c>
      <c r="F31" s="125"/>
      <c r="G31" s="9"/>
    </row>
    <row r="32" spans="1:7" ht="20.100000000000001" customHeight="1">
      <c r="A32" s="97" t="s">
        <v>35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28" t="s">
        <v>36</v>
      </c>
      <c r="B35" s="128"/>
      <c r="C35" s="128"/>
      <c r="D35" s="128"/>
      <c r="E35" s="128"/>
      <c r="F35" s="12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400</v>
      </c>
      <c r="D39" s="93">
        <v>4000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29" t="s">
        <v>43</v>
      </c>
      <c r="B43" s="129"/>
      <c r="C43" s="129"/>
      <c r="D43" s="129"/>
      <c r="E43" s="129"/>
      <c r="F43" s="12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5950</v>
      </c>
      <c r="C46" s="103">
        <v>50</v>
      </c>
      <c r="D46" s="111">
        <v>5950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6.27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-0.14599999999999999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5029</v>
      </c>
      <c r="D58" s="61">
        <f>LN(C58)</f>
        <v>8.5229764361719642</v>
      </c>
      <c r="E58" s="61">
        <f>(D58-$B$53)/$B$54</f>
        <v>-15.431345453232636</v>
      </c>
      <c r="F58" s="62">
        <f>EXP(E58)</f>
        <v>1.9872468686024192E-7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4376</v>
      </c>
      <c r="D59" s="68">
        <f>LN(C59)</f>
        <v>8.3838903441018164</v>
      </c>
      <c r="E59" s="68">
        <f>(D59-$B$53)/$B$54</f>
        <v>-14.478700986998746</v>
      </c>
      <c r="F59" s="69">
        <f>EXP(E59)</f>
        <v>5.1520498466526882E-7</v>
      </c>
      <c r="G59" s="63"/>
      <c r="H59" s="63"/>
      <c r="I59" s="63"/>
    </row>
    <row r="60" spans="1:9" ht="26.25" customHeight="1">
      <c r="A60" s="8"/>
      <c r="B60" s="45"/>
      <c r="C60" s="8"/>
      <c r="D60" s="126" t="s">
        <v>58</v>
      </c>
      <c r="E60" s="126"/>
      <c r="F60" s="70">
        <f>AVERAGE(F58:F59)</f>
        <v>3.5696483576275534E-7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9.8190479131273906E-2</v>
      </c>
      <c r="G61" s="9"/>
      <c r="H61" s="9"/>
    </row>
    <row r="62" spans="1:9" ht="26.25" customHeight="1">
      <c r="A62" s="8"/>
      <c r="B62" s="45"/>
      <c r="C62" s="8"/>
      <c r="D62" s="126" t="s">
        <v>60</v>
      </c>
      <c r="E62" s="126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(A46+B46)/A46*(C46+D46)/C46</f>
        <v>14400</v>
      </c>
      <c r="G63" s="9"/>
      <c r="H63" s="9"/>
    </row>
    <row r="64" spans="1:9" ht="25.5" customHeight="1">
      <c r="E64" s="71" t="s">
        <v>62</v>
      </c>
      <c r="F64" s="75">
        <f>F63*F60</f>
        <v>5.1402936349836765E-3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27">
        <f>F64*100/B24</f>
        <v>5.1402936349836774E-3</v>
      </c>
      <c r="E67" s="127"/>
      <c r="F67" s="74" t="str">
        <f>C23</f>
        <v>EU/100IU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80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NDQD201509279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2015-09-15T09:58:37Z</cp:lastPrinted>
  <dcterms:created xsi:type="dcterms:W3CDTF">2014-04-25T13:22:50Z</dcterms:created>
  <dcterms:modified xsi:type="dcterms:W3CDTF">2015-09-28T13:40:08Z</dcterms:modified>
</cp:coreProperties>
</file>