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75" windowHeight="9405" activeTab="1"/>
  </bookViews>
  <sheets>
    <sheet name="SST" sheetId="1" r:id="rId1"/>
    <sheet name="hypochlorite" sheetId="2" r:id="rId2"/>
    <sheet name="Sheet1" sheetId="3" r:id="rId3"/>
  </sheets>
  <definedNames>
    <definedName name="_xlnm.Print_Area" localSheetId="1">hypochlorite!$A$1:$I$64</definedName>
  </definedNames>
  <calcPr calcId="145621"/>
</workbook>
</file>

<file path=xl/calcChain.xml><?xml version="1.0" encoding="utf-8"?>
<calcChain xmlns="http://schemas.openxmlformats.org/spreadsheetml/2006/main">
  <c r="B35" i="2" l="1"/>
  <c r="B36" i="2"/>
  <c r="B34" i="2"/>
  <c r="F14" i="3"/>
  <c r="E14" i="3"/>
  <c r="I22" i="3" l="1"/>
  <c r="C34" i="2" l="1"/>
  <c r="C36" i="2"/>
  <c r="D23" i="3" l="1"/>
  <c r="I55" i="2"/>
  <c r="D58" i="2"/>
  <c r="D56" i="2"/>
  <c r="D57" i="2" s="1"/>
  <c r="H55" i="2"/>
  <c r="G55" i="2"/>
  <c r="F55" i="2"/>
  <c r="E55" i="2"/>
  <c r="C48" i="2"/>
  <c r="E46" i="2"/>
  <c r="B44" i="2"/>
  <c r="C37" i="2"/>
  <c r="E37" i="2" s="1"/>
  <c r="E36" i="2"/>
  <c r="G36" i="2" s="1"/>
  <c r="C35" i="2"/>
  <c r="E35" i="2" s="1"/>
  <c r="E3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37" i="2" l="1"/>
  <c r="F37" i="2"/>
  <c r="G34" i="2"/>
  <c r="F34" i="2"/>
  <c r="E53" i="2"/>
  <c r="E52" i="2"/>
  <c r="E54" i="2"/>
  <c r="F36" i="2"/>
  <c r="F35" i="2"/>
  <c r="G35" i="2"/>
  <c r="E38" i="2"/>
  <c r="E39" i="2" s="1"/>
  <c r="E40" i="2"/>
  <c r="F38" i="2" l="1"/>
  <c r="G38" i="2"/>
  <c r="F54" i="2" l="1"/>
  <c r="G54" i="2" s="1"/>
  <c r="F52" i="2"/>
  <c r="G52" i="2" s="1"/>
  <c r="I52" i="2" s="1"/>
  <c r="F53" i="2"/>
  <c r="G53" i="2" s="1"/>
  <c r="H53" i="2" s="1"/>
  <c r="H52" i="2" l="1"/>
  <c r="H54" i="2"/>
  <c r="I54" i="2"/>
  <c r="G56" i="2"/>
  <c r="I53" i="2"/>
  <c r="G58" i="2"/>
  <c r="H56" i="2" l="1"/>
  <c r="H57" i="2" s="1"/>
  <c r="H58" i="2"/>
  <c r="I56" i="2"/>
  <c r="I57" i="2" s="1"/>
  <c r="I58" i="2"/>
</calcChain>
</file>

<file path=xl/sharedStrings.xml><?xml version="1.0" encoding="utf-8"?>
<sst xmlns="http://schemas.openxmlformats.org/spreadsheetml/2006/main" count="117" uniqueCount="79">
  <si>
    <t>HPLC System Suitability Report</t>
  </si>
  <si>
    <t>Analysis Data</t>
  </si>
  <si>
    <t>Assay</t>
  </si>
  <si>
    <t>Sample(s)</t>
  </si>
  <si>
    <t>Reference Substance:</t>
  </si>
  <si>
    <t>SODIUM HYPOCHLORITE SOLUTION USP</t>
  </si>
  <si>
    <t>% age Purity:</t>
  </si>
  <si>
    <t>NDQD201511563</t>
  </si>
  <si>
    <t>Weight (mg):</t>
  </si>
  <si>
    <t>SODIUM HYPOCHLORITE 4-6%</t>
  </si>
  <si>
    <t>Standard Conc (mg/mL):</t>
  </si>
  <si>
    <t>SODIUM CHLORIDE 4.0-6.0%w/v</t>
  </si>
  <si>
    <t>2015-11-18 12:55:18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</si>
  <si>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</si>
  <si>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</si>
  <si>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</si>
  <si>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</si>
  <si>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</si>
  <si>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</si>
  <si>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</si>
  <si>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</si>
  <si>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</si>
  <si>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</si>
  <si>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</si>
  <si>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</si>
  <si>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</si>
  <si>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</si>
  <si>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</si>
  <si>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</si>
  <si>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</si>
  <si>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</si>
  <si>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</si>
  <si>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</si>
  <si>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</si>
  <si>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</si>
  <si>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</si>
  <si>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</si>
  <si>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</si>
  <si>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</si>
  <si>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</si>
  <si>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</si>
  <si>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</si>
  <si>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</si>
  <si>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</si>
  <si>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</si>
  <si>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</si>
  <si>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</si>
  <si>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</si>
  <si>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</si>
  <si>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</si>
  <si>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</si>
  <si>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</si>
  <si>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</si>
  <si>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</si>
  <si>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</si>
  <si>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</si>
  <si>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</si>
  <si>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RSD:</t>
  </si>
  <si>
    <t>Determination of Content of Active Ingredient in the Sample</t>
  </si>
  <si>
    <t xml:space="preserve">Label Claim: </t>
  </si>
  <si>
    <t>Each</t>
  </si>
  <si>
    <t>contains</t>
  </si>
  <si>
    <t>Actual Amount (mg)</t>
  </si>
  <si>
    <t>Sample</t>
  </si>
  <si>
    <t>Volume (mL)</t>
  </si>
  <si>
    <t>Titre Vol. (mL)</t>
  </si>
  <si>
    <t>Blank</t>
  </si>
  <si>
    <t>Blank Correction</t>
  </si>
  <si>
    <t>Corrected Titre</t>
  </si>
  <si>
    <t>In sample</t>
  </si>
  <si>
    <t>Per Label Claim</t>
  </si>
  <si>
    <t>Percentage content</t>
  </si>
  <si>
    <t>Potassium Bromate</t>
  </si>
  <si>
    <t>Each mL of 0.1 M Sodium thiosulfate VS is Equivalent to</t>
  </si>
  <si>
    <t>SODIUM HYPOCHLORITE</t>
  </si>
  <si>
    <t>Standardisation of Sodium thiosulphate</t>
  </si>
  <si>
    <r>
      <t xml:space="preserve">% </t>
    </r>
    <r>
      <rPr>
        <b/>
        <vertAlign val="superscript"/>
        <sz val="20"/>
        <color rgb="FF000000"/>
        <rFont val="Book Antiqua"/>
        <family val="1"/>
      </rPr>
      <t>W</t>
    </r>
    <r>
      <rPr>
        <b/>
        <sz val="20"/>
        <color rgb="FF000000"/>
        <rFont val="Book Antiqua"/>
        <family val="1"/>
      </rPr>
      <t>/</t>
    </r>
    <r>
      <rPr>
        <b/>
        <vertAlign val="subscript"/>
        <sz val="20"/>
        <color rgb="FF000000"/>
        <rFont val="Book Antiqua"/>
        <family val="1"/>
      </rPr>
      <t>V</t>
    </r>
  </si>
  <si>
    <t>40-60</t>
  </si>
  <si>
    <t>SODIUM CHLORIDE 4-6 %w/v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</si>
</sst>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"/>
    <numFmt numFmtId="167" formatCode="0.0000"/>
    <numFmt numFmtId="168" formatCode="0.00\ &quot;M&quot;"/>
    <numFmt numFmtId="169" formatCode="0.000"/>
    <numFmt numFmtId="170" formatCode="0\ &quot;mL&quot;"/>
    <numFmt numFmtId="171" formatCode="0\ &quot;mg&quot;"/>
    <numFmt numFmtId="172" formatCode="0.00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52"/>
      <color rgb="FF000000"/>
      <name val="Book Antiqua"/>
    </font>
    <font>
      <b/>
      <sz val="72"/>
      <color rgb="FF000000"/>
      <name val="Book Antiqua"/>
    </font>
    <font>
      <b/>
      <i/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vertAlign val="superscript"/>
      <sz val="20"/>
      <color rgb="FF000000"/>
      <name val="Book Antiqua"/>
      <family val="1"/>
    </font>
    <font>
      <b/>
      <vertAlign val="subscript"/>
      <sz val="20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9" fillId="2" borderId="0" xfId="0" applyFont="1" applyFill="1" applyAlignment="1">
      <alignment vertical="center" wrapText="1"/>
    </xf>
    <xf numFmtId="0" fontId="8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14" fillId="2" borderId="0" xfId="0" applyFont="1" applyFill="1" applyAlignment="1">
      <alignment horizontal="left"/>
    </xf>
    <xf numFmtId="0" fontId="15" fillId="3" borderId="0" xfId="0" applyFont="1" applyFill="1" applyAlignment="1" applyProtection="1">
      <alignment horizontal="left" vertical="center"/>
      <protection locked="0"/>
    </xf>
    <xf numFmtId="0" fontId="15" fillId="2" borderId="0" xfId="0" applyFont="1" applyFill="1" applyAlignment="1" applyProtection="1">
      <alignment vertical="center"/>
      <protection locked="0"/>
    </xf>
    <xf numFmtId="0" fontId="15" fillId="3" borderId="0" xfId="0" applyFont="1" applyFill="1" applyAlignment="1" applyProtection="1">
      <alignment vertical="center"/>
      <protection locked="0"/>
    </xf>
    <xf numFmtId="0" fontId="15" fillId="3" borderId="0" xfId="0" applyFont="1" applyFill="1" applyProtection="1">
      <protection locked="0"/>
    </xf>
    <xf numFmtId="166" fontId="15" fillId="3" borderId="0" xfId="0" applyNumberFormat="1" applyFont="1" applyFill="1" applyAlignment="1" applyProtection="1">
      <alignment horizontal="left" vertical="center"/>
      <protection locked="0"/>
    </xf>
    <xf numFmtId="166" fontId="15" fillId="2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right"/>
    </xf>
    <xf numFmtId="2" fontId="13" fillId="3" borderId="0" xfId="0" applyNumberFormat="1" applyFont="1" applyFill="1" applyAlignment="1" applyProtection="1">
      <alignment horizontal="left"/>
      <protection locked="0"/>
    </xf>
    <xf numFmtId="2" fontId="13" fillId="3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/>
    <xf numFmtId="0" fontId="15" fillId="2" borderId="12" xfId="0" applyFont="1" applyFill="1" applyBorder="1" applyAlignment="1">
      <alignment horizontal="right" vertical="center"/>
    </xf>
    <xf numFmtId="2" fontId="13" fillId="2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168" fontId="13" fillId="3" borderId="0" xfId="0" applyNumberFormat="1" applyFont="1" applyFill="1" applyAlignment="1" applyProtection="1">
      <alignment horizontal="center"/>
      <protection locked="0"/>
    </xf>
    <xf numFmtId="2" fontId="15" fillId="2" borderId="0" xfId="0" applyNumberFormat="1" applyFont="1" applyFill="1" applyAlignment="1">
      <alignment horizontal="right"/>
    </xf>
    <xf numFmtId="2" fontId="13" fillId="2" borderId="0" xfId="0" applyNumberFormat="1" applyFont="1" applyFill="1" applyAlignment="1">
      <alignment horizontal="centerContinuous"/>
    </xf>
    <xf numFmtId="0" fontId="15" fillId="2" borderId="0" xfId="0" applyFont="1" applyFill="1" applyAlignment="1" applyProtection="1">
      <alignment horizontal="left"/>
      <protection locked="0"/>
    </xf>
    <xf numFmtId="2" fontId="13" fillId="2" borderId="13" xfId="0" applyNumberFormat="1" applyFont="1" applyFill="1" applyBorder="1" applyAlignment="1">
      <alignment horizontal="center" vertical="center"/>
    </xf>
    <xf numFmtId="2" fontId="13" fillId="2" borderId="10" xfId="0" applyNumberFormat="1" applyFont="1" applyFill="1" applyBorder="1" applyAlignment="1">
      <alignment horizontal="center" vertical="center"/>
    </xf>
    <xf numFmtId="2" fontId="13" fillId="2" borderId="24" xfId="0" applyNumberFormat="1" applyFont="1" applyFill="1" applyBorder="1" applyAlignment="1">
      <alignment horizontal="center" vertical="center"/>
    </xf>
    <xf numFmtId="167" fontId="15" fillId="2" borderId="22" xfId="0" applyNumberFormat="1" applyFont="1" applyFill="1" applyBorder="1" applyAlignment="1">
      <alignment horizontal="center"/>
    </xf>
    <xf numFmtId="169" fontId="13" fillId="3" borderId="21" xfId="0" applyNumberFormat="1" applyFont="1" applyFill="1" applyBorder="1" applyAlignment="1" applyProtection="1">
      <alignment horizontal="center"/>
      <protection locked="0"/>
    </xf>
    <xf numFmtId="164" fontId="15" fillId="2" borderId="22" xfId="0" applyNumberFormat="1" applyFont="1" applyFill="1" applyBorder="1" applyAlignment="1">
      <alignment horizontal="center"/>
    </xf>
    <xf numFmtId="10" fontId="15" fillId="2" borderId="21" xfId="0" applyNumberFormat="1" applyFont="1" applyFill="1" applyBorder="1" applyAlignment="1">
      <alignment horizontal="center"/>
    </xf>
    <xf numFmtId="164" fontId="15" fillId="2" borderId="21" xfId="0" applyNumberFormat="1" applyFont="1" applyFill="1" applyBorder="1" applyAlignment="1">
      <alignment horizontal="center"/>
    </xf>
    <xf numFmtId="167" fontId="15" fillId="2" borderId="11" xfId="0" applyNumberFormat="1" applyFont="1" applyFill="1" applyBorder="1" applyAlignment="1">
      <alignment horizontal="center"/>
    </xf>
    <xf numFmtId="164" fontId="15" fillId="2" borderId="11" xfId="0" applyNumberFormat="1" applyFont="1" applyFill="1" applyBorder="1" applyAlignment="1">
      <alignment horizontal="center"/>
    </xf>
    <xf numFmtId="10" fontId="15" fillId="2" borderId="18" xfId="0" applyNumberFormat="1" applyFont="1" applyFill="1" applyBorder="1" applyAlignment="1">
      <alignment horizontal="center"/>
    </xf>
    <xf numFmtId="164" fontId="15" fillId="2" borderId="18" xfId="0" applyNumberFormat="1" applyFont="1" applyFill="1" applyBorder="1" applyAlignment="1">
      <alignment horizontal="center"/>
    </xf>
    <xf numFmtId="167" fontId="15" fillId="2" borderId="23" xfId="0" applyNumberFormat="1" applyFont="1" applyFill="1" applyBorder="1" applyAlignment="1">
      <alignment horizontal="center"/>
    </xf>
    <xf numFmtId="164" fontId="15" fillId="2" borderId="23" xfId="0" applyNumberFormat="1" applyFont="1" applyFill="1" applyBorder="1" applyAlignment="1">
      <alignment horizontal="center"/>
    </xf>
    <xf numFmtId="10" fontId="15" fillId="2" borderId="20" xfId="0" applyNumberFormat="1" applyFont="1" applyFill="1" applyBorder="1" applyAlignment="1">
      <alignment horizontal="center"/>
    </xf>
    <xf numFmtId="164" fontId="15" fillId="2" borderId="20" xfId="0" applyNumberFormat="1" applyFont="1" applyFill="1" applyBorder="1" applyAlignment="1">
      <alignment horizontal="center"/>
    </xf>
    <xf numFmtId="0" fontId="15" fillId="2" borderId="26" xfId="0" applyFont="1" applyFill="1" applyBorder="1" applyAlignment="1">
      <alignment horizontal="right"/>
    </xf>
    <xf numFmtId="164" fontId="13" fillId="8" borderId="21" xfId="0" applyNumberFormat="1" applyFont="1" applyFill="1" applyBorder="1" applyAlignment="1">
      <alignment horizontal="center"/>
    </xf>
    <xf numFmtId="10" fontId="13" fillId="8" borderId="36" xfId="0" applyNumberFormat="1" applyFont="1" applyFill="1" applyBorder="1" applyAlignment="1">
      <alignment horizontal="center"/>
    </xf>
    <xf numFmtId="167" fontId="13" fillId="8" borderId="25" xfId="0" applyNumberFormat="1" applyFont="1" applyFill="1" applyBorder="1" applyAlignment="1">
      <alignment horizontal="center"/>
    </xf>
    <xf numFmtId="2" fontId="15" fillId="2" borderId="14" xfId="0" applyNumberFormat="1" applyFont="1" applyFill="1" applyBorder="1"/>
    <xf numFmtId="164" fontId="15" fillId="6" borderId="14" xfId="0" applyNumberFormat="1" applyFont="1" applyFill="1" applyBorder="1"/>
    <xf numFmtId="0" fontId="15" fillId="2" borderId="17" xfId="0" applyFont="1" applyFill="1" applyBorder="1" applyAlignment="1">
      <alignment horizontal="right"/>
    </xf>
    <xf numFmtId="10" fontId="15" fillId="7" borderId="18" xfId="0" applyNumberFormat="1" applyFont="1" applyFill="1" applyBorder="1" applyAlignment="1">
      <alignment horizontal="center"/>
    </xf>
    <xf numFmtId="10" fontId="15" fillId="2" borderId="0" xfId="0" applyNumberFormat="1" applyFont="1" applyFill="1" applyAlignment="1">
      <alignment horizontal="center"/>
    </xf>
    <xf numFmtId="0" fontId="15" fillId="2" borderId="19" xfId="0" applyFont="1" applyFill="1" applyBorder="1" applyAlignment="1">
      <alignment horizontal="right"/>
    </xf>
    <xf numFmtId="0" fontId="15" fillId="8" borderId="20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2" fontId="15" fillId="2" borderId="15" xfId="0" applyNumberFormat="1" applyFont="1" applyFill="1" applyBorder="1"/>
    <xf numFmtId="2" fontId="15" fillId="6" borderId="14" xfId="0" applyNumberFormat="1" applyFont="1" applyFill="1" applyBorder="1"/>
    <xf numFmtId="2" fontId="15" fillId="2" borderId="32" xfId="0" applyNumberFormat="1" applyFont="1" applyFill="1" applyBorder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3" fillId="2" borderId="0" xfId="0" applyFont="1" applyFill="1" applyAlignment="1" applyProtection="1">
      <alignment horizontal="center" vertical="center"/>
      <protection locked="0"/>
    </xf>
    <xf numFmtId="0" fontId="15" fillId="2" borderId="0" xfId="0" applyFont="1" applyFill="1" applyAlignment="1">
      <alignment horizontal="center" vertical="center"/>
    </xf>
    <xf numFmtId="170" fontId="13" fillId="3" borderId="0" xfId="0" applyNumberFormat="1" applyFont="1" applyFill="1" applyAlignment="1" applyProtection="1">
      <alignment horizontal="center"/>
      <protection locked="0"/>
    </xf>
    <xf numFmtId="171" fontId="13" fillId="3" borderId="0" xfId="0" applyNumberFormat="1" applyFont="1" applyFill="1" applyAlignment="1" applyProtection="1">
      <alignment horizontal="center"/>
      <protection locked="0"/>
    </xf>
    <xf numFmtId="167" fontId="13" fillId="2" borderId="0" xfId="0" applyNumberFormat="1" applyFont="1" applyFill="1" applyAlignment="1" applyProtection="1">
      <alignment horizontal="center" vertical="center"/>
      <protection locked="0"/>
    </xf>
    <xf numFmtId="172" fontId="13" fillId="3" borderId="0" xfId="0" applyNumberFormat="1" applyFont="1" applyFill="1" applyAlignment="1" applyProtection="1">
      <alignment horizontal="center"/>
      <protection locked="0"/>
    </xf>
    <xf numFmtId="2" fontId="13" fillId="2" borderId="43" xfId="0" applyNumberFormat="1" applyFont="1" applyFill="1" applyBorder="1" applyAlignment="1">
      <alignment horizontal="center" vertical="center"/>
    </xf>
    <xf numFmtId="2" fontId="13" fillId="2" borderId="0" xfId="0" applyNumberFormat="1" applyFont="1" applyFill="1" applyAlignment="1">
      <alignment vertical="center"/>
    </xf>
    <xf numFmtId="2" fontId="13" fillId="2" borderId="25" xfId="0" applyNumberFormat="1" applyFont="1" applyFill="1" applyBorder="1" applyAlignment="1">
      <alignment horizontal="center" vertical="center"/>
    </xf>
    <xf numFmtId="2" fontId="13" fillId="2" borderId="31" xfId="0" applyNumberFormat="1" applyFont="1" applyFill="1" applyBorder="1" applyAlignment="1">
      <alignment horizontal="center" vertical="center"/>
    </xf>
    <xf numFmtId="2" fontId="13" fillId="2" borderId="47" xfId="0" applyNumberFormat="1" applyFont="1" applyFill="1" applyBorder="1" applyAlignment="1">
      <alignment horizontal="center" vertical="center"/>
    </xf>
    <xf numFmtId="2" fontId="13" fillId="2" borderId="0" xfId="0" applyNumberFormat="1" applyFont="1" applyFill="1" applyAlignment="1">
      <alignment horizontal="center" vertical="center"/>
    </xf>
    <xf numFmtId="0" fontId="15" fillId="2" borderId="26" xfId="0" applyFont="1" applyFill="1" applyBorder="1" applyAlignment="1">
      <alignment horizontal="center"/>
    </xf>
    <xf numFmtId="2" fontId="13" fillId="3" borderId="26" xfId="0" applyNumberFormat="1" applyFont="1" applyFill="1" applyBorder="1" applyAlignment="1" applyProtection="1">
      <alignment horizontal="center"/>
      <protection locked="0"/>
    </xf>
    <xf numFmtId="169" fontId="13" fillId="3" borderId="37" xfId="0" applyNumberFormat="1" applyFont="1" applyFill="1" applyBorder="1" applyAlignment="1" applyProtection="1">
      <alignment horizontal="center"/>
      <protection locked="0"/>
    </xf>
    <xf numFmtId="2" fontId="13" fillId="3" borderId="28" xfId="0" applyNumberFormat="1" applyFont="1" applyFill="1" applyBorder="1" applyAlignment="1" applyProtection="1">
      <alignment horizontal="center"/>
      <protection locked="0"/>
    </xf>
    <xf numFmtId="169" fontId="15" fillId="2" borderId="22" xfId="0" applyNumberFormat="1" applyFont="1" applyFill="1" applyBorder="1" applyAlignment="1">
      <alignment horizontal="center" vertical="center"/>
    </xf>
    <xf numFmtId="167" fontId="15" fillId="2" borderId="21" xfId="0" applyNumberFormat="1" applyFont="1" applyFill="1" applyBorder="1" applyAlignment="1">
      <alignment horizontal="center" vertical="center"/>
    </xf>
    <xf numFmtId="2" fontId="15" fillId="2" borderId="33" xfId="0" applyNumberFormat="1" applyFont="1" applyFill="1" applyBorder="1" applyAlignment="1">
      <alignment horizontal="center"/>
    </xf>
    <xf numFmtId="2" fontId="15" fillId="2" borderId="22" xfId="0" applyNumberFormat="1" applyFont="1" applyFill="1" applyBorder="1" applyAlignment="1">
      <alignment horizontal="center"/>
    </xf>
    <xf numFmtId="2" fontId="15" fillId="2" borderId="0" xfId="0" applyNumberFormat="1" applyFont="1" applyFill="1" applyAlignment="1">
      <alignment horizontal="center"/>
    </xf>
    <xf numFmtId="0" fontId="15" fillId="2" borderId="17" xfId="0" applyFont="1" applyFill="1" applyBorder="1" applyAlignment="1">
      <alignment horizontal="center"/>
    </xf>
    <xf numFmtId="2" fontId="13" fillId="3" borderId="17" xfId="0" applyNumberFormat="1" applyFont="1" applyFill="1" applyBorder="1" applyAlignment="1" applyProtection="1">
      <alignment horizontal="center"/>
      <protection locked="0"/>
    </xf>
    <xf numFmtId="169" fontId="13" fillId="3" borderId="38" xfId="0" applyNumberFormat="1" applyFont="1" applyFill="1" applyBorder="1" applyAlignment="1" applyProtection="1">
      <alignment horizontal="center"/>
      <protection locked="0"/>
    </xf>
    <xf numFmtId="2" fontId="13" fillId="3" borderId="29" xfId="0" applyNumberFormat="1" applyFont="1" applyFill="1" applyBorder="1" applyAlignment="1" applyProtection="1">
      <alignment horizontal="center"/>
      <protection locked="0"/>
    </xf>
    <xf numFmtId="169" fontId="15" fillId="2" borderId="11" xfId="0" applyNumberFormat="1" applyFont="1" applyFill="1" applyBorder="1" applyAlignment="1">
      <alignment horizontal="center" vertical="center"/>
    </xf>
    <xf numFmtId="167" fontId="15" fillId="2" borderId="18" xfId="0" applyNumberFormat="1" applyFont="1" applyFill="1" applyBorder="1" applyAlignment="1">
      <alignment horizontal="center" vertical="center"/>
    </xf>
    <xf numFmtId="2" fontId="15" fillId="2" borderId="34" xfId="0" applyNumberFormat="1" applyFont="1" applyFill="1" applyBorder="1" applyAlignment="1">
      <alignment horizontal="center"/>
    </xf>
    <xf numFmtId="2" fontId="15" fillId="2" borderId="11" xfId="0" applyNumberFormat="1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2" fontId="13" fillId="3" borderId="19" xfId="0" applyNumberFormat="1" applyFont="1" applyFill="1" applyBorder="1" applyAlignment="1" applyProtection="1">
      <alignment horizontal="center"/>
      <protection locked="0"/>
    </xf>
    <xf numFmtId="169" fontId="13" fillId="3" borderId="39" xfId="0" applyNumberFormat="1" applyFont="1" applyFill="1" applyBorder="1" applyAlignment="1" applyProtection="1">
      <alignment horizontal="center"/>
      <protection locked="0"/>
    </xf>
    <xf numFmtId="2" fontId="13" fillId="3" borderId="30" xfId="0" applyNumberFormat="1" applyFont="1" applyFill="1" applyBorder="1" applyAlignment="1" applyProtection="1">
      <alignment horizontal="center"/>
      <protection locked="0"/>
    </xf>
    <xf numFmtId="0" fontId="15" fillId="2" borderId="23" xfId="0" applyFont="1" applyFill="1" applyBorder="1" applyAlignment="1">
      <alignment horizontal="center" vertical="center"/>
    </xf>
    <xf numFmtId="167" fontId="15" fillId="2" borderId="20" xfId="0" applyNumberFormat="1" applyFont="1" applyFill="1" applyBorder="1" applyAlignment="1">
      <alignment horizontal="center" vertical="center"/>
    </xf>
    <xf numFmtId="2" fontId="15" fillId="2" borderId="35" xfId="0" applyNumberFormat="1" applyFont="1" applyFill="1" applyBorder="1" applyAlignment="1">
      <alignment horizontal="center"/>
    </xf>
    <xf numFmtId="2" fontId="15" fillId="2" borderId="23" xfId="0" applyNumberFormat="1" applyFont="1" applyFill="1" applyBorder="1" applyAlignment="1">
      <alignment horizontal="center"/>
    </xf>
    <xf numFmtId="0" fontId="15" fillId="2" borderId="16" xfId="0" applyFont="1" applyFill="1" applyBorder="1" applyAlignment="1">
      <alignment horizontal="right"/>
    </xf>
    <xf numFmtId="167" fontId="13" fillId="8" borderId="27" xfId="0" applyNumberFormat="1" applyFont="1" applyFill="1" applyBorder="1" applyAlignment="1">
      <alignment horizontal="center"/>
    </xf>
    <xf numFmtId="2" fontId="13" fillId="8" borderId="27" xfId="0" applyNumberFormat="1" applyFont="1" applyFill="1" applyBorder="1" applyAlignment="1">
      <alignment horizontal="center"/>
    </xf>
    <xf numFmtId="2" fontId="13" fillId="8" borderId="16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10" fontId="15" fillId="7" borderId="17" xfId="0" applyNumberFormat="1" applyFont="1" applyFill="1" applyBorder="1" applyAlignment="1">
      <alignment horizontal="center"/>
    </xf>
    <xf numFmtId="0" fontId="15" fillId="8" borderId="1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0" fontId="15" fillId="2" borderId="7" xfId="0" applyFont="1" applyFill="1" applyBorder="1" applyAlignment="1" applyProtection="1">
      <alignment vertical="center"/>
      <protection locked="0"/>
    </xf>
    <xf numFmtId="0" fontId="15" fillId="2" borderId="7" xfId="0" applyFont="1" applyFill="1" applyBorder="1" applyAlignment="1">
      <alignment vertical="center"/>
    </xf>
    <xf numFmtId="0" fontId="13" fillId="2" borderId="11" xfId="0" applyFont="1" applyFill="1" applyBorder="1" applyAlignment="1" applyProtection="1">
      <alignment vertical="center"/>
      <protection locked="0"/>
    </xf>
    <xf numFmtId="0" fontId="13" fillId="2" borderId="11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2" fontId="15" fillId="2" borderId="0" xfId="0" applyNumberFormat="1" applyFont="1" applyFill="1" applyAlignment="1">
      <alignment horizontal="center" vertical="center"/>
    </xf>
    <xf numFmtId="2" fontId="13" fillId="3" borderId="44" xfId="0" applyNumberFormat="1" applyFont="1" applyFill="1" applyBorder="1" applyAlignment="1" applyProtection="1">
      <alignment horizontal="center"/>
      <protection locked="0"/>
    </xf>
    <xf numFmtId="2" fontId="13" fillId="3" borderId="45" xfId="0" applyNumberFormat="1" applyFont="1" applyFill="1" applyBorder="1" applyAlignment="1" applyProtection="1">
      <alignment horizontal="center"/>
      <protection locked="0"/>
    </xf>
    <xf numFmtId="2" fontId="13" fillId="3" borderId="46" xfId="0" applyNumberFormat="1" applyFont="1" applyFill="1" applyBorder="1" applyAlignment="1" applyProtection="1">
      <alignment horizontal="center"/>
      <protection locked="0"/>
    </xf>
    <xf numFmtId="2" fontId="15" fillId="2" borderId="44" xfId="0" applyNumberFormat="1" applyFont="1" applyFill="1" applyBorder="1" applyAlignment="1">
      <alignment horizontal="center"/>
    </xf>
    <xf numFmtId="2" fontId="15" fillId="2" borderId="45" xfId="0" applyNumberFormat="1" applyFont="1" applyFill="1" applyBorder="1" applyAlignment="1">
      <alignment horizontal="center"/>
    </xf>
    <xf numFmtId="2" fontId="15" fillId="2" borderId="4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2" fontId="13" fillId="2" borderId="40" xfId="0" applyNumberFormat="1" applyFont="1" applyFill="1" applyBorder="1" applyAlignment="1">
      <alignment horizontal="center" vertical="center"/>
    </xf>
    <xf numFmtId="2" fontId="13" fillId="2" borderId="42" xfId="0" applyNumberFormat="1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6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80" t="s">
        <v>0</v>
      </c>
      <c r="B15" s="180"/>
      <c r="C15" s="180"/>
      <c r="D15" s="180"/>
      <c r="E15" s="18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81" t="s">
        <v>26</v>
      </c>
      <c r="C59" s="18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" zoomScale="40" zoomScaleNormal="75" zoomScalePageLayoutView="40" workbookViewId="0">
      <selection activeCell="B19" sqref="B19"/>
    </sheetView>
  </sheetViews>
  <sheetFormatPr defaultRowHeight="16.5" x14ac:dyDescent="0.3"/>
  <cols>
    <col min="1" max="1" width="66.28515625" style="6" customWidth="1"/>
    <col min="2" max="2" width="32.28515625" style="6" customWidth="1"/>
    <col min="3" max="3" width="33.28515625" style="6" customWidth="1"/>
    <col min="4" max="4" width="30.5703125" style="6" customWidth="1"/>
    <col min="5" max="5" width="33.5703125" style="6" customWidth="1"/>
    <col min="6" max="6" width="39.85546875" style="6" customWidth="1"/>
    <col min="7" max="7" width="31.7109375" style="6" customWidth="1"/>
    <col min="8" max="8" width="31.140625" style="6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11" ht="15" x14ac:dyDescent="0.3">
      <c r="A1" s="183" t="s">
        <v>31</v>
      </c>
      <c r="B1" s="183"/>
      <c r="C1" s="183"/>
      <c r="D1" s="183"/>
      <c r="E1" s="183"/>
      <c r="F1" s="183"/>
      <c r="G1" s="183"/>
      <c r="H1" s="183"/>
      <c r="I1" s="183"/>
    </row>
    <row r="2" spans="1:11" ht="15" x14ac:dyDescent="0.3">
      <c r="A2" s="183"/>
      <c r="B2" s="183"/>
      <c r="C2" s="183"/>
      <c r="D2" s="183"/>
      <c r="E2" s="183"/>
      <c r="F2" s="183"/>
      <c r="G2" s="183"/>
      <c r="H2" s="183"/>
      <c r="I2" s="183"/>
    </row>
    <row r="3" spans="1:11" ht="15" x14ac:dyDescent="0.3">
      <c r="A3" s="183"/>
      <c r="B3" s="183"/>
      <c r="C3" s="183"/>
      <c r="D3" s="183"/>
      <c r="E3" s="183"/>
      <c r="F3" s="183"/>
      <c r="G3" s="183"/>
      <c r="H3" s="183"/>
      <c r="I3" s="183"/>
    </row>
    <row r="4" spans="1:11" ht="15" x14ac:dyDescent="0.3">
      <c r="A4" s="183"/>
      <c r="B4" s="183"/>
      <c r="C4" s="183"/>
      <c r="D4" s="183"/>
      <c r="E4" s="183"/>
      <c r="F4" s="183"/>
      <c r="G4" s="183"/>
      <c r="H4" s="183"/>
      <c r="I4" s="183"/>
    </row>
    <row r="5" spans="1:11" ht="15" x14ac:dyDescent="0.3">
      <c r="A5" s="183"/>
      <c r="B5" s="183"/>
      <c r="C5" s="183"/>
      <c r="D5" s="183"/>
      <c r="E5" s="183"/>
      <c r="F5" s="183"/>
      <c r="G5" s="183"/>
      <c r="H5" s="183"/>
      <c r="I5" s="183"/>
    </row>
    <row r="6" spans="1:11" ht="15" x14ac:dyDescent="0.3">
      <c r="A6" s="183"/>
      <c r="B6" s="183"/>
      <c r="C6" s="183"/>
      <c r="D6" s="183"/>
      <c r="E6" s="183"/>
      <c r="F6" s="183"/>
      <c r="G6" s="183"/>
      <c r="H6" s="183"/>
      <c r="I6" s="183"/>
    </row>
    <row r="7" spans="1:11" ht="15" x14ac:dyDescent="0.3">
      <c r="A7" s="183"/>
      <c r="B7" s="183"/>
      <c r="C7" s="183"/>
      <c r="D7" s="183"/>
      <c r="E7" s="183"/>
      <c r="F7" s="183"/>
      <c r="G7" s="183"/>
      <c r="H7" s="183"/>
      <c r="I7" s="183"/>
    </row>
    <row r="8" spans="1:11" ht="15" x14ac:dyDescent="0.3">
      <c r="A8" s="182" t="s">
        <v>32</v>
      </c>
      <c r="B8" s="182"/>
      <c r="C8" s="182"/>
      <c r="D8" s="182"/>
      <c r="E8" s="182"/>
      <c r="F8" s="182"/>
      <c r="G8" s="182"/>
      <c r="H8" s="182"/>
      <c r="I8" s="182"/>
    </row>
    <row r="9" spans="1:11" ht="15" x14ac:dyDescent="0.3">
      <c r="A9" s="182"/>
      <c r="B9" s="182"/>
      <c r="C9" s="182"/>
      <c r="D9" s="182"/>
      <c r="E9" s="182"/>
      <c r="F9" s="182"/>
      <c r="G9" s="182"/>
      <c r="H9" s="182"/>
      <c r="I9" s="182"/>
    </row>
    <row r="10" spans="1:11" ht="15" x14ac:dyDescent="0.3">
      <c r="A10" s="182"/>
      <c r="B10" s="182"/>
      <c r="C10" s="182"/>
      <c r="D10" s="182"/>
      <c r="E10" s="182"/>
      <c r="F10" s="182"/>
      <c r="G10" s="182"/>
      <c r="H10" s="182"/>
      <c r="I10" s="182"/>
    </row>
    <row r="11" spans="1:11" ht="15" x14ac:dyDescent="0.3">
      <c r="A11" s="182"/>
      <c r="B11" s="182"/>
      <c r="C11" s="182"/>
      <c r="D11" s="182"/>
      <c r="E11" s="182"/>
      <c r="F11" s="182"/>
      <c r="G11" s="182"/>
      <c r="H11" s="182"/>
      <c r="I11" s="182"/>
    </row>
    <row r="12" spans="1:11" ht="15" x14ac:dyDescent="0.3">
      <c r="A12" s="182"/>
      <c r="B12" s="182"/>
      <c r="C12" s="182"/>
      <c r="D12" s="182"/>
      <c r="E12" s="182"/>
      <c r="F12" s="182"/>
      <c r="G12" s="182"/>
      <c r="H12" s="182"/>
      <c r="I12" s="182"/>
    </row>
    <row r="13" spans="1:11" ht="15" x14ac:dyDescent="0.3">
      <c r="A13" s="182"/>
      <c r="B13" s="182"/>
      <c r="C13" s="182"/>
      <c r="D13" s="182"/>
      <c r="E13" s="182"/>
      <c r="F13" s="182"/>
      <c r="G13" s="182"/>
      <c r="H13" s="182"/>
      <c r="I13" s="182"/>
    </row>
    <row r="14" spans="1:11" ht="15" x14ac:dyDescent="0.3">
      <c r="A14" s="182"/>
      <c r="B14" s="182"/>
      <c r="C14" s="182"/>
      <c r="D14" s="182"/>
      <c r="E14" s="182"/>
      <c r="F14" s="182"/>
      <c r="G14" s="182"/>
      <c r="H14" s="182"/>
      <c r="I14" s="182"/>
    </row>
    <row r="15" spans="1:11" ht="19.5" customHeight="1" x14ac:dyDescent="0.3"/>
    <row r="16" spans="1:11" ht="19.5" customHeight="1" x14ac:dyDescent="0.4">
      <c r="A16" s="187" t="s">
        <v>33</v>
      </c>
      <c r="B16" s="188"/>
      <c r="C16" s="188"/>
      <c r="D16" s="188"/>
      <c r="E16" s="188"/>
      <c r="F16" s="188"/>
      <c r="G16" s="188"/>
      <c r="H16" s="189"/>
      <c r="I16" s="59"/>
      <c r="J16" s="59"/>
      <c r="K16" s="59"/>
    </row>
    <row r="17" spans="1:14" ht="26.25" x14ac:dyDescent="0.4">
      <c r="A17" s="190" t="s">
        <v>34</v>
      </c>
      <c r="B17" s="190"/>
      <c r="C17" s="190"/>
      <c r="D17" s="190"/>
      <c r="E17" s="190"/>
      <c r="F17" s="190"/>
      <c r="G17" s="190"/>
      <c r="H17" s="190"/>
      <c r="I17" s="59"/>
      <c r="J17" s="59"/>
      <c r="K17" s="59"/>
    </row>
    <row r="18" spans="1:14" ht="26.25" x14ac:dyDescent="0.4">
      <c r="A18" s="60" t="s">
        <v>35</v>
      </c>
      <c r="B18" s="61" t="s">
        <v>5</v>
      </c>
      <c r="C18" s="61"/>
      <c r="D18" s="61"/>
      <c r="E18" s="61"/>
      <c r="F18" s="62"/>
      <c r="G18" s="62"/>
      <c r="H18" s="62"/>
      <c r="I18" s="59"/>
      <c r="J18" s="59"/>
      <c r="K18" s="59"/>
    </row>
    <row r="19" spans="1:14" ht="26.25" x14ac:dyDescent="0.4">
      <c r="A19" s="60" t="s">
        <v>36</v>
      </c>
      <c r="B19" s="63" t="s">
        <v>7</v>
      </c>
      <c r="C19" s="64">
        <v>22</v>
      </c>
      <c r="D19" s="62"/>
      <c r="E19" s="62"/>
      <c r="F19" s="62"/>
      <c r="G19" s="62"/>
      <c r="H19" s="62"/>
      <c r="I19" s="59"/>
      <c r="J19" s="59"/>
      <c r="K19" s="59"/>
    </row>
    <row r="20" spans="1:14" ht="26.25" x14ac:dyDescent="0.4">
      <c r="A20" s="60" t="s">
        <v>37</v>
      </c>
      <c r="B20" s="63" t="s">
        <v>74</v>
      </c>
      <c r="C20" s="62"/>
      <c r="D20" s="62"/>
      <c r="E20" s="62"/>
      <c r="F20" s="62"/>
      <c r="G20" s="62"/>
      <c r="H20" s="62"/>
      <c r="I20" s="59"/>
      <c r="J20" s="59"/>
      <c r="K20" s="59"/>
    </row>
    <row r="21" spans="1:14" ht="26.25" x14ac:dyDescent="0.4">
      <c r="A21" s="60" t="s">
        <v>38</v>
      </c>
      <c r="B21" s="65" t="s">
        <v>78</v>
      </c>
      <c r="C21" s="65"/>
      <c r="D21" s="65"/>
      <c r="E21" s="65"/>
      <c r="F21" s="65"/>
      <c r="G21" s="65"/>
      <c r="H21" s="65"/>
      <c r="I21" s="66"/>
      <c r="J21" s="59"/>
      <c r="K21" s="59"/>
    </row>
    <row r="22" spans="1:14" ht="26.25" x14ac:dyDescent="0.4">
      <c r="A22" s="60" t="s">
        <v>39</v>
      </c>
      <c r="B22" s="67">
        <v>42465</v>
      </c>
      <c r="C22" s="62"/>
      <c r="D22" s="62"/>
      <c r="E22" s="62"/>
      <c r="F22" s="62"/>
      <c r="G22" s="62"/>
      <c r="H22" s="62"/>
      <c r="I22" s="59"/>
      <c r="J22" s="59"/>
      <c r="K22" s="59"/>
    </row>
    <row r="23" spans="1:14" ht="26.25" x14ac:dyDescent="0.4">
      <c r="A23" s="60" t="s">
        <v>40</v>
      </c>
      <c r="B23" s="67">
        <v>42465</v>
      </c>
      <c r="C23" s="62"/>
      <c r="D23" s="62"/>
      <c r="E23" s="62"/>
      <c r="F23" s="62"/>
      <c r="G23" s="62"/>
      <c r="H23" s="62"/>
      <c r="I23" s="59"/>
      <c r="J23" s="59"/>
      <c r="K23" s="59"/>
    </row>
    <row r="24" spans="1:14" ht="26.25" x14ac:dyDescent="0.4">
      <c r="A24" s="60"/>
      <c r="B24" s="68"/>
      <c r="C24" s="62"/>
      <c r="D24" s="62"/>
      <c r="E24" s="62"/>
      <c r="F24" s="62"/>
      <c r="G24" s="62"/>
      <c r="H24" s="62"/>
      <c r="I24" s="59"/>
      <c r="J24" s="59"/>
      <c r="K24" s="59"/>
    </row>
    <row r="25" spans="1:14" ht="26.25" x14ac:dyDescent="0.4">
      <c r="A25" s="69" t="s">
        <v>1</v>
      </c>
      <c r="B25" s="70" t="s">
        <v>75</v>
      </c>
      <c r="C25" s="62"/>
      <c r="D25" s="62"/>
      <c r="E25" s="62"/>
      <c r="F25" s="62"/>
      <c r="G25" s="62"/>
      <c r="H25" s="62"/>
      <c r="I25" s="59"/>
      <c r="J25" s="59"/>
      <c r="K25" s="59"/>
    </row>
    <row r="26" spans="1:14" s="37" customFormat="1" ht="26.25" x14ac:dyDescent="0.3">
      <c r="A26" s="71"/>
      <c r="B26" s="72"/>
      <c r="C26" s="73"/>
      <c r="D26" s="73"/>
      <c r="E26" s="73"/>
      <c r="F26" s="73"/>
      <c r="G26" s="73"/>
      <c r="H26" s="73"/>
      <c r="I26" s="74"/>
      <c r="J26" s="74"/>
      <c r="K26" s="74"/>
      <c r="L26" s="52"/>
      <c r="M26" s="52"/>
      <c r="N26" s="58"/>
    </row>
    <row r="27" spans="1:14" s="37" customFormat="1" ht="26.25" customHeight="1" x14ac:dyDescent="0.4">
      <c r="A27" s="75" t="s">
        <v>4</v>
      </c>
      <c r="B27" s="76" t="s">
        <v>72</v>
      </c>
      <c r="C27" s="77"/>
      <c r="D27" s="78"/>
      <c r="E27" s="78"/>
      <c r="F27" s="78"/>
      <c r="G27" s="78"/>
      <c r="H27" s="73"/>
      <c r="I27" s="74"/>
      <c r="J27" s="74"/>
      <c r="K27" s="74"/>
      <c r="L27" s="52"/>
      <c r="M27" s="52"/>
      <c r="N27" s="58"/>
    </row>
    <row r="28" spans="1:14" s="37" customFormat="1" ht="26.25" customHeight="1" x14ac:dyDescent="0.4">
      <c r="A28" s="79" t="s">
        <v>41</v>
      </c>
      <c r="B28" s="77">
        <v>167.01</v>
      </c>
      <c r="C28" s="80"/>
      <c r="D28" s="81"/>
      <c r="E28" s="81"/>
      <c r="F28" s="81"/>
      <c r="G28" s="81"/>
      <c r="H28" s="73"/>
      <c r="I28" s="74"/>
      <c r="J28" s="74"/>
      <c r="K28" s="74"/>
      <c r="L28" s="52"/>
      <c r="M28" s="52"/>
      <c r="N28" s="58"/>
    </row>
    <row r="29" spans="1:14" s="37" customFormat="1" ht="26.25" customHeight="1" x14ac:dyDescent="0.4">
      <c r="A29" s="71" t="s">
        <v>42</v>
      </c>
      <c r="B29" s="82">
        <v>0.1</v>
      </c>
      <c r="C29" s="80"/>
      <c r="D29" s="81"/>
      <c r="E29" s="81"/>
      <c r="F29" s="81"/>
      <c r="G29" s="81"/>
      <c r="H29" s="73"/>
      <c r="I29" s="74"/>
      <c r="J29" s="74"/>
      <c r="K29" s="74"/>
      <c r="L29" s="52"/>
      <c r="M29" s="52"/>
      <c r="N29" s="58"/>
    </row>
    <row r="30" spans="1:14" s="37" customFormat="1" ht="26.25" x14ac:dyDescent="0.4">
      <c r="A30" s="83" t="s">
        <v>43</v>
      </c>
      <c r="B30" s="80">
        <v>6</v>
      </c>
      <c r="C30" s="84" t="s">
        <v>44</v>
      </c>
      <c r="D30" s="80">
        <v>1</v>
      </c>
      <c r="E30" s="85"/>
      <c r="F30" s="73"/>
      <c r="G30" s="73"/>
      <c r="H30" s="73"/>
      <c r="I30" s="74"/>
      <c r="J30" s="74"/>
      <c r="K30" s="74"/>
      <c r="L30" s="52"/>
      <c r="M30" s="52"/>
      <c r="N30" s="58"/>
    </row>
    <row r="31" spans="1:14" s="37" customFormat="1" ht="26.25" x14ac:dyDescent="0.3">
      <c r="A31" s="71"/>
      <c r="B31" s="72"/>
      <c r="C31" s="73"/>
      <c r="D31" s="73"/>
      <c r="E31" s="73"/>
      <c r="F31" s="73"/>
      <c r="G31" s="73"/>
      <c r="H31" s="73"/>
      <c r="I31" s="74"/>
      <c r="J31" s="74"/>
      <c r="K31" s="74"/>
      <c r="L31" s="52"/>
      <c r="M31" s="52"/>
      <c r="N31" s="58"/>
    </row>
    <row r="32" spans="1:14" s="37" customFormat="1" ht="19.5" customHeight="1" x14ac:dyDescent="0.3">
      <c r="A32" s="71"/>
      <c r="B32" s="72"/>
      <c r="C32" s="73"/>
      <c r="D32" s="73"/>
      <c r="E32" s="73"/>
      <c r="F32" s="73"/>
      <c r="G32" s="73"/>
      <c r="H32" s="73"/>
      <c r="I32" s="74"/>
      <c r="J32" s="74"/>
      <c r="K32" s="74"/>
      <c r="L32" s="52"/>
      <c r="M32" s="52"/>
      <c r="N32" s="58"/>
    </row>
    <row r="33" spans="1:14" s="37" customFormat="1" ht="19.5" customHeight="1" thickBot="1" x14ac:dyDescent="0.45">
      <c r="A33" s="86" t="s">
        <v>45</v>
      </c>
      <c r="B33" s="86" t="s">
        <v>46</v>
      </c>
      <c r="C33" s="87" t="s">
        <v>47</v>
      </c>
      <c r="D33" s="86" t="s">
        <v>48</v>
      </c>
      <c r="E33" s="88" t="s">
        <v>49</v>
      </c>
      <c r="F33" s="88" t="s">
        <v>50</v>
      </c>
      <c r="G33" s="86" t="s">
        <v>51</v>
      </c>
      <c r="H33" s="85"/>
      <c r="I33" s="85"/>
      <c r="J33" s="74"/>
      <c r="K33" s="74"/>
      <c r="L33" s="52"/>
      <c r="M33" s="52"/>
      <c r="N33" s="58"/>
    </row>
    <row r="34" spans="1:14" s="37" customFormat="1" ht="26.25" customHeight="1" thickBot="1" x14ac:dyDescent="0.45">
      <c r="A34" s="131" t="s">
        <v>52</v>
      </c>
      <c r="B34" s="174">
        <f>278.34*20/100</f>
        <v>55.667999999999992</v>
      </c>
      <c r="C34" s="89">
        <f>IF(ISBLANK(B34), "-",B34/$B$28*($B$30/$D$30))</f>
        <v>1.9999281480150888</v>
      </c>
      <c r="D34" s="90">
        <v>19.899999999999999</v>
      </c>
      <c r="E34" s="91">
        <f>IF(ISBLANK(B34), "-",C34/D34)</f>
        <v>0.10049890191030597</v>
      </c>
      <c r="F34" s="92">
        <f>IF(ISBLANK(B34), "-",(E34-$B$29)/$B$29)</f>
        <v>4.9890191030596553E-3</v>
      </c>
      <c r="G34" s="93">
        <f>IF(ISBLANK(B34),"-",E34/$B$29)</f>
        <v>1.0049890191030597</v>
      </c>
      <c r="H34" s="85"/>
      <c r="I34" s="85"/>
      <c r="J34" s="74"/>
      <c r="K34" s="74"/>
      <c r="L34" s="52"/>
      <c r="M34" s="52"/>
      <c r="N34" s="58"/>
    </row>
    <row r="35" spans="1:14" s="37" customFormat="1" ht="26.25" customHeight="1" thickBot="1" x14ac:dyDescent="0.45">
      <c r="A35" s="140" t="s">
        <v>53</v>
      </c>
      <c r="B35" s="175">
        <f t="shared" ref="B35:B36" si="0">278.34*20/100</f>
        <v>55.667999999999992</v>
      </c>
      <c r="C35" s="94">
        <f>IF(ISBLANK(B35), "-",B35/$B$28*($B$30/$D$30))</f>
        <v>1.9999281480150888</v>
      </c>
      <c r="D35" s="90">
        <v>19.899999999999999</v>
      </c>
      <c r="E35" s="95">
        <f>IF(ISBLANK(B35), "-",C35/D35)</f>
        <v>0.10049890191030597</v>
      </c>
      <c r="F35" s="96">
        <f>IF(ISBLANK(B35), "-",(E35-$B$29)/$B$29)</f>
        <v>4.9890191030596553E-3</v>
      </c>
      <c r="G35" s="97">
        <f>IF(ISBLANK(B35),"-",E35/$B$29)</f>
        <v>1.0049890191030597</v>
      </c>
      <c r="H35" s="85"/>
      <c r="I35" s="85"/>
      <c r="J35" s="74"/>
      <c r="K35" s="74"/>
      <c r="L35" s="52"/>
      <c r="M35" s="52"/>
      <c r="N35" s="58"/>
    </row>
    <row r="36" spans="1:14" s="37" customFormat="1" ht="26.25" customHeight="1" thickBot="1" x14ac:dyDescent="0.45">
      <c r="A36" s="140" t="s">
        <v>54</v>
      </c>
      <c r="B36" s="175">
        <f t="shared" si="0"/>
        <v>55.667999999999992</v>
      </c>
      <c r="C36" s="94">
        <f>IF(ISBLANK(B36), "-",B36/$B$28*($B$30/$D$30))</f>
        <v>1.9999281480150888</v>
      </c>
      <c r="D36" s="90">
        <v>19.899999999999999</v>
      </c>
      <c r="E36" s="95">
        <f>IF(ISBLANK(B36), "-",C36/D36)</f>
        <v>0.10049890191030597</v>
      </c>
      <c r="F36" s="96">
        <f>IF(ISBLANK(B36), "-",(E36-$B$29)/$B$29)</f>
        <v>4.9890191030596553E-3</v>
      </c>
      <c r="G36" s="97">
        <f>IF(ISBLANK(B36),"-",E36/$B$29)</f>
        <v>1.0049890191030597</v>
      </c>
      <c r="H36" s="85"/>
      <c r="I36" s="85"/>
      <c r="J36" s="74"/>
      <c r="K36" s="74"/>
      <c r="L36" s="52"/>
      <c r="M36" s="52"/>
      <c r="N36" s="58"/>
    </row>
    <row r="37" spans="1:14" s="37" customFormat="1" ht="27" customHeight="1" thickBot="1" x14ac:dyDescent="0.45">
      <c r="A37" s="148" t="s">
        <v>55</v>
      </c>
      <c r="B37" s="176"/>
      <c r="C37" s="98" t="str">
        <f>IF(ISBLANK(B37), "-",B37/$B$28*($B$30/$D$30))</f>
        <v>-</v>
      </c>
      <c r="D37" s="90"/>
      <c r="E37" s="99" t="str">
        <f>IF(ISBLANK(B37), "-",C37/D37)</f>
        <v>-</v>
      </c>
      <c r="F37" s="100" t="str">
        <f>IF(ISBLANK(B37), "-",(E37-$B$29)/$B$29)</f>
        <v>-</v>
      </c>
      <c r="G37" s="101" t="str">
        <f>IF(ISBLANK(B37),"-",E37/$B$29)</f>
        <v>-</v>
      </c>
      <c r="H37" s="85"/>
      <c r="I37" s="85"/>
      <c r="J37" s="74"/>
      <c r="K37" s="74"/>
      <c r="L37" s="52"/>
      <c r="M37" s="52"/>
      <c r="N37" s="58"/>
    </row>
    <row r="38" spans="1:14" ht="19.5" customHeight="1" thickBot="1" x14ac:dyDescent="0.45">
      <c r="A38" s="78"/>
      <c r="B38" s="78"/>
      <c r="C38" s="78"/>
      <c r="D38" s="102" t="s">
        <v>56</v>
      </c>
      <c r="E38" s="103">
        <f>AVERAGE(E34:E37)</f>
        <v>0.10049890191030597</v>
      </c>
      <c r="F38" s="104">
        <f>AVERAGE(F34:F37)</f>
        <v>4.9890191030596553E-3</v>
      </c>
      <c r="G38" s="105">
        <f>AVERAGE(G34:G37)</f>
        <v>1.0049890191030597</v>
      </c>
      <c r="H38" s="78"/>
      <c r="I38" s="59"/>
      <c r="J38" s="59"/>
      <c r="K38" s="59"/>
      <c r="L38" s="52"/>
      <c r="M38" s="52"/>
      <c r="N38" s="53"/>
    </row>
    <row r="39" spans="1:14" ht="26.25" x14ac:dyDescent="0.4">
      <c r="A39" s="78"/>
      <c r="B39" s="106"/>
      <c r="C39" s="107"/>
      <c r="D39" s="108" t="s">
        <v>57</v>
      </c>
      <c r="E39" s="109">
        <f>STDEV(E34:E37)/E38</f>
        <v>0</v>
      </c>
      <c r="F39" s="110"/>
      <c r="G39" s="78"/>
      <c r="H39" s="78"/>
      <c r="I39" s="59"/>
      <c r="J39" s="59"/>
      <c r="K39" s="59"/>
    </row>
    <row r="40" spans="1:14" ht="19.5" customHeight="1" x14ac:dyDescent="0.4">
      <c r="A40" s="78"/>
      <c r="B40" s="106"/>
      <c r="C40" s="107"/>
      <c r="D40" s="111" t="s">
        <v>20</v>
      </c>
      <c r="E40" s="112">
        <f>COUNT(E34:E37)</f>
        <v>3</v>
      </c>
      <c r="F40" s="113"/>
      <c r="G40" s="78"/>
      <c r="H40" s="78"/>
      <c r="I40" s="59"/>
      <c r="J40" s="59"/>
      <c r="K40" s="59"/>
    </row>
    <row r="41" spans="1:14" ht="26.25" x14ac:dyDescent="0.4">
      <c r="A41" s="114"/>
      <c r="B41" s="115"/>
      <c r="C41" s="106"/>
      <c r="D41" s="106"/>
      <c r="E41" s="106"/>
      <c r="F41" s="116"/>
      <c r="G41" s="78"/>
      <c r="H41" s="78"/>
      <c r="I41" s="59"/>
      <c r="J41" s="59"/>
      <c r="K41" s="59"/>
    </row>
    <row r="42" spans="1:14" ht="26.25" x14ac:dyDescent="0.4">
      <c r="A42" s="62"/>
      <c r="B42" s="62"/>
      <c r="C42" s="62"/>
      <c r="D42" s="62"/>
      <c r="E42" s="62"/>
      <c r="F42" s="62"/>
      <c r="G42" s="62"/>
      <c r="H42" s="62"/>
      <c r="I42" s="59"/>
      <c r="J42" s="59"/>
      <c r="K42" s="59"/>
    </row>
    <row r="43" spans="1:14" ht="26.25" x14ac:dyDescent="0.4">
      <c r="A43" s="117" t="s">
        <v>1</v>
      </c>
      <c r="B43" s="70" t="s">
        <v>58</v>
      </c>
      <c r="C43" s="62"/>
      <c r="D43" s="62"/>
      <c r="E43" s="62"/>
      <c r="F43" s="62"/>
      <c r="G43" s="62"/>
      <c r="H43" s="62"/>
      <c r="I43" s="59"/>
      <c r="J43" s="59"/>
      <c r="K43" s="59"/>
    </row>
    <row r="44" spans="1:14" ht="26.25" x14ac:dyDescent="0.4">
      <c r="A44" s="71" t="s">
        <v>59</v>
      </c>
      <c r="B44" s="118" t="str">
        <f>B21</f>
        <v>SODIUM CHLORIDE 4-6 %w/v</v>
      </c>
      <c r="C44" s="62"/>
      <c r="D44" s="62"/>
      <c r="E44" s="62"/>
      <c r="F44" s="62"/>
      <c r="G44" s="62"/>
      <c r="H44" s="62"/>
      <c r="I44" s="59"/>
      <c r="J44" s="59"/>
      <c r="K44" s="59"/>
    </row>
    <row r="45" spans="1:14" ht="26.25" x14ac:dyDescent="0.4">
      <c r="A45" s="118"/>
      <c r="B45" s="119"/>
      <c r="C45" s="62"/>
      <c r="D45" s="62"/>
      <c r="E45" s="62"/>
      <c r="F45" s="62"/>
      <c r="G45" s="62"/>
      <c r="H45" s="120"/>
      <c r="I45" s="59"/>
      <c r="J45" s="59"/>
      <c r="K45" s="59"/>
    </row>
    <row r="46" spans="1:14" ht="26.25" customHeight="1" x14ac:dyDescent="0.4">
      <c r="A46" s="118" t="s">
        <v>60</v>
      </c>
      <c r="B46" s="121">
        <v>1</v>
      </c>
      <c r="C46" s="73" t="s">
        <v>61</v>
      </c>
      <c r="D46" s="122" t="s">
        <v>77</v>
      </c>
      <c r="E46" s="73" t="str">
        <f>B20</f>
        <v>SODIUM HYPOCHLORITE</v>
      </c>
      <c r="F46" s="62"/>
      <c r="G46" s="62"/>
      <c r="H46" s="120"/>
      <c r="I46" s="59"/>
      <c r="J46" s="59"/>
      <c r="K46" s="59"/>
    </row>
    <row r="47" spans="1:14" ht="26.25" x14ac:dyDescent="0.4">
      <c r="A47" s="118"/>
      <c r="B47" s="123"/>
      <c r="C47" s="62"/>
      <c r="D47" s="62"/>
      <c r="E47" s="62"/>
      <c r="F47" s="62"/>
      <c r="G47" s="62"/>
      <c r="H47" s="120"/>
      <c r="I47" s="59"/>
      <c r="J47" s="59"/>
      <c r="K47" s="59"/>
    </row>
    <row r="48" spans="1:14" ht="26.25" customHeight="1" x14ac:dyDescent="0.4">
      <c r="A48" s="71" t="s">
        <v>73</v>
      </c>
      <c r="B48" s="124">
        <v>3.722</v>
      </c>
      <c r="C48" s="78" t="str">
        <f>B20</f>
        <v>SODIUM HYPOCHLORITE</v>
      </c>
      <c r="D48" s="62"/>
      <c r="E48" s="62"/>
      <c r="F48" s="62"/>
      <c r="G48" s="62"/>
      <c r="H48" s="120"/>
      <c r="I48" s="59"/>
      <c r="J48" s="59"/>
      <c r="K48" s="59"/>
    </row>
    <row r="49" spans="1:11" ht="19.5" customHeight="1" thickBot="1" x14ac:dyDescent="0.45">
      <c r="A49" s="78"/>
      <c r="B49" s="78"/>
      <c r="C49" s="78"/>
      <c r="D49" s="78"/>
      <c r="E49" s="62"/>
      <c r="F49" s="62"/>
      <c r="G49" s="62"/>
      <c r="H49" s="120"/>
      <c r="I49" s="59"/>
      <c r="J49" s="59"/>
      <c r="K49" s="59"/>
    </row>
    <row r="50" spans="1:11" ht="19.5" customHeight="1" thickBot="1" x14ac:dyDescent="0.45">
      <c r="A50" s="62"/>
      <c r="B50" s="62"/>
      <c r="C50" s="78"/>
      <c r="D50" s="78"/>
      <c r="E50" s="78"/>
      <c r="F50" s="78"/>
      <c r="G50" s="185" t="s">
        <v>62</v>
      </c>
      <c r="H50" s="186"/>
      <c r="I50" s="125" t="s">
        <v>71</v>
      </c>
      <c r="J50" s="126"/>
      <c r="K50" s="59"/>
    </row>
    <row r="51" spans="1:11" ht="27.75" customHeight="1" thickBot="1" x14ac:dyDescent="0.45">
      <c r="A51" s="127" t="s">
        <v>63</v>
      </c>
      <c r="B51" s="86" t="s">
        <v>64</v>
      </c>
      <c r="C51" s="86" t="s">
        <v>65</v>
      </c>
      <c r="D51" s="86" t="s">
        <v>66</v>
      </c>
      <c r="E51" s="86" t="s">
        <v>67</v>
      </c>
      <c r="F51" s="128" t="s">
        <v>68</v>
      </c>
      <c r="G51" s="86" t="s">
        <v>69</v>
      </c>
      <c r="H51" s="86" t="s">
        <v>70</v>
      </c>
      <c r="I51" s="129" t="s">
        <v>76</v>
      </c>
      <c r="J51" s="130"/>
      <c r="K51" s="59"/>
    </row>
    <row r="52" spans="1:11" ht="26.25" customHeight="1" x14ac:dyDescent="0.4">
      <c r="A52" s="131" t="s">
        <v>52</v>
      </c>
      <c r="B52" s="132">
        <v>3</v>
      </c>
      <c r="C52" s="133">
        <v>42</v>
      </c>
      <c r="D52" s="134">
        <v>0</v>
      </c>
      <c r="E52" s="135">
        <f>IF(ISBLANK(B52),"-",C52-$D$56)</f>
        <v>42</v>
      </c>
      <c r="F52" s="136">
        <f>IF(ISBLANK(B52), "-",E52*$G$38)</f>
        <v>42.20953880232851</v>
      </c>
      <c r="G52" s="137">
        <f>IF(ISBLANK(B52),"-",F52*$B$48)</f>
        <v>157.10390342226671</v>
      </c>
      <c r="H52" s="138">
        <f>IF(ISBLANK(B52),"-",G52*$B$46/B52)</f>
        <v>52.367967807422239</v>
      </c>
      <c r="I52" s="177">
        <f>IF(ISBLANK(B52),"-",(G52*100/B52)/1000)</f>
        <v>5.2367967807422238</v>
      </c>
      <c r="J52" s="139"/>
      <c r="K52" s="59"/>
    </row>
    <row r="53" spans="1:11" ht="26.25" customHeight="1" x14ac:dyDescent="0.4">
      <c r="A53" s="140" t="s">
        <v>53</v>
      </c>
      <c r="B53" s="141">
        <v>3</v>
      </c>
      <c r="C53" s="142">
        <v>41.8</v>
      </c>
      <c r="D53" s="143">
        <v>0</v>
      </c>
      <c r="E53" s="144">
        <f>IF(ISBLANK(B53),"-",C53-$D$56)</f>
        <v>41.8</v>
      </c>
      <c r="F53" s="145">
        <f>IF(ISBLANK(B53), "-",E53*$G$38)</f>
        <v>42.00854099850789</v>
      </c>
      <c r="G53" s="146">
        <f>IF(ISBLANK(B53),"-",F53*$B$48)</f>
        <v>156.35578959644636</v>
      </c>
      <c r="H53" s="147">
        <f>IF(ISBLANK(B53),"-",G53*$B$46/B53)</f>
        <v>52.118596532148786</v>
      </c>
      <c r="I53" s="178">
        <f t="shared" ref="I53:I55" si="1">IF(ISBLANK(B53),"-",(G53*100/B53)/1000)</f>
        <v>5.2118596532148782</v>
      </c>
      <c r="J53" s="139"/>
      <c r="K53" s="59"/>
    </row>
    <row r="54" spans="1:11" ht="26.25" customHeight="1" x14ac:dyDescent="0.4">
      <c r="A54" s="140" t="s">
        <v>54</v>
      </c>
      <c r="B54" s="141">
        <v>3</v>
      </c>
      <c r="C54" s="142">
        <v>41</v>
      </c>
      <c r="D54" s="143">
        <v>0</v>
      </c>
      <c r="E54" s="144">
        <f>IF(ISBLANK(B54),"-",C54-$D$56)</f>
        <v>41</v>
      </c>
      <c r="F54" s="145">
        <f>IF(ISBLANK(B54), "-",E54*$G$38)</f>
        <v>41.204549783225445</v>
      </c>
      <c r="G54" s="146">
        <f>IF(ISBLANK(B54),"-",F54*$B$48)</f>
        <v>153.36333429316511</v>
      </c>
      <c r="H54" s="147">
        <f>IF(ISBLANK(B54),"-",G54*$B$46/B54)</f>
        <v>51.121111431055034</v>
      </c>
      <c r="I54" s="178">
        <f>IF(ISBLANK(B54),"-",(G54*100/B54)/1000)</f>
        <v>5.112111143105504</v>
      </c>
      <c r="J54" s="139"/>
      <c r="K54" s="59"/>
    </row>
    <row r="55" spans="1:11" ht="27" customHeight="1" thickBot="1" x14ac:dyDescent="0.45">
      <c r="A55" s="148" t="s">
        <v>55</v>
      </c>
      <c r="B55" s="149"/>
      <c r="C55" s="150"/>
      <c r="D55" s="151"/>
      <c r="E55" s="152" t="str">
        <f>IF(ISBLANK(B55),"-",C55-$D$56)</f>
        <v>-</v>
      </c>
      <c r="F55" s="153" t="str">
        <f>IF(ISBLANK(B55), "-",E55*$G$38)</f>
        <v>-</v>
      </c>
      <c r="G55" s="154" t="str">
        <f>IF(ISBLANK(B55),"-",F55*$B$48)</f>
        <v>-</v>
      </c>
      <c r="H55" s="155" t="str">
        <f>IF(ISBLANK(B55),"-",G55*$B$46/B55)</f>
        <v>-</v>
      </c>
      <c r="I55" s="179" t="str">
        <f t="shared" si="1"/>
        <v>-</v>
      </c>
      <c r="J55" s="113"/>
      <c r="K55" s="59"/>
    </row>
    <row r="56" spans="1:11" ht="26.25" customHeight="1" x14ac:dyDescent="0.4">
      <c r="A56" s="62"/>
      <c r="B56" s="62"/>
      <c r="C56" s="156" t="s">
        <v>56</v>
      </c>
      <c r="D56" s="157">
        <f>AVERAGE(D52:D55)</f>
        <v>0</v>
      </c>
      <c r="E56" s="62"/>
      <c r="F56" s="156" t="s">
        <v>56</v>
      </c>
      <c r="G56" s="158">
        <f>AVERAGE(G52:G55)</f>
        <v>155.60767577062606</v>
      </c>
      <c r="H56" s="159">
        <f>AVERAGE(H52:H55)</f>
        <v>51.869225256875353</v>
      </c>
      <c r="I56" s="158">
        <f>AVERAGE(I52:I55)</f>
        <v>5.1869225256875353</v>
      </c>
      <c r="J56" s="160"/>
      <c r="K56" s="59"/>
    </row>
    <row r="57" spans="1:11" ht="26.25" customHeight="1" x14ac:dyDescent="0.4">
      <c r="A57" s="62"/>
      <c r="B57" s="62"/>
      <c r="C57" s="108" t="s">
        <v>57</v>
      </c>
      <c r="D57" s="109" t="str">
        <f>IF(D56=0,"-",STDEV(D52:D55)/D56)</f>
        <v>-</v>
      </c>
      <c r="E57" s="62"/>
      <c r="F57" s="108" t="s">
        <v>57</v>
      </c>
      <c r="G57" s="96"/>
      <c r="H57" s="161">
        <f>STDEV(H52:H55)/H56</f>
        <v>1.2719958226272116E-2</v>
      </c>
      <c r="I57" s="109">
        <f>STDEV(I52:I55)/I56</f>
        <v>1.2719958226272032E-2</v>
      </c>
      <c r="J57" s="110"/>
      <c r="K57" s="59"/>
    </row>
    <row r="58" spans="1:11" ht="27" customHeight="1" x14ac:dyDescent="0.4">
      <c r="A58" s="62"/>
      <c r="B58" s="62"/>
      <c r="C58" s="111" t="s">
        <v>20</v>
      </c>
      <c r="D58" s="112">
        <f>COUNT(D52:D55)</f>
        <v>3</v>
      </c>
      <c r="E58" s="62"/>
      <c r="F58" s="111" t="s">
        <v>20</v>
      </c>
      <c r="G58" s="112">
        <f>COUNT(G52:G55)</f>
        <v>3</v>
      </c>
      <c r="H58" s="162">
        <f>COUNT(H52:H55)</f>
        <v>3</v>
      </c>
      <c r="I58" s="112">
        <f>COUNT(I52:I55)</f>
        <v>3</v>
      </c>
      <c r="J58" s="113"/>
      <c r="K58" s="59"/>
    </row>
    <row r="59" spans="1:11" ht="26.25" x14ac:dyDescent="0.4">
      <c r="A59" s="62"/>
      <c r="B59" s="62"/>
      <c r="C59" s="62"/>
      <c r="D59" s="62"/>
      <c r="E59" s="62"/>
      <c r="F59" s="62"/>
      <c r="G59" s="62"/>
      <c r="H59" s="120"/>
      <c r="I59" s="59"/>
      <c r="J59" s="78"/>
      <c r="K59" s="59"/>
    </row>
    <row r="60" spans="1:11" ht="26.25" x14ac:dyDescent="0.4">
      <c r="A60" s="62"/>
      <c r="B60" s="62"/>
      <c r="C60" s="62"/>
      <c r="D60" s="62"/>
      <c r="E60" s="62"/>
      <c r="F60" s="62"/>
      <c r="G60" s="62"/>
      <c r="H60" s="120"/>
      <c r="I60" s="59"/>
      <c r="J60" s="59"/>
      <c r="K60" s="59"/>
    </row>
    <row r="61" spans="1:11" ht="19.5" customHeight="1" x14ac:dyDescent="0.4">
      <c r="A61" s="163"/>
      <c r="B61" s="163"/>
      <c r="C61" s="164"/>
      <c r="D61" s="164"/>
      <c r="E61" s="164"/>
      <c r="F61" s="164"/>
      <c r="G61" s="164"/>
      <c r="H61" s="164"/>
      <c r="I61" s="59"/>
      <c r="J61" s="59"/>
      <c r="K61" s="59"/>
    </row>
    <row r="62" spans="1:11" ht="26.25" x14ac:dyDescent="0.4">
      <c r="A62" s="62"/>
      <c r="B62" s="184" t="s">
        <v>26</v>
      </c>
      <c r="C62" s="184"/>
      <c r="D62" s="62"/>
      <c r="E62" s="165" t="s">
        <v>27</v>
      </c>
      <c r="F62" s="166"/>
      <c r="G62" s="184" t="s">
        <v>28</v>
      </c>
      <c r="H62" s="184"/>
      <c r="I62" s="59"/>
      <c r="J62" s="59"/>
      <c r="K62" s="59"/>
    </row>
    <row r="63" spans="1:11" ht="83.25" customHeight="1" x14ac:dyDescent="0.4">
      <c r="A63" s="167" t="s">
        <v>29</v>
      </c>
      <c r="B63" s="168"/>
      <c r="C63" s="168"/>
      <c r="D63" s="62"/>
      <c r="E63" s="169"/>
      <c r="F63" s="73"/>
      <c r="G63" s="169"/>
      <c r="H63" s="169"/>
      <c r="I63" s="59"/>
      <c r="J63" s="59"/>
      <c r="K63" s="59"/>
    </row>
    <row r="64" spans="1:11" ht="84" customHeight="1" x14ac:dyDescent="0.4">
      <c r="A64" s="167" t="s">
        <v>30</v>
      </c>
      <c r="B64" s="170"/>
      <c r="C64" s="170"/>
      <c r="D64" s="62"/>
      <c r="E64" s="171"/>
      <c r="F64" s="73"/>
      <c r="G64" s="172"/>
      <c r="H64" s="172"/>
      <c r="I64" s="59"/>
      <c r="J64" s="59"/>
      <c r="K64" s="59"/>
    </row>
    <row r="65" spans="1:11" ht="26.25" x14ac:dyDescent="0.4">
      <c r="A65" s="120"/>
      <c r="B65" s="120"/>
      <c r="C65" s="120"/>
      <c r="D65" s="120"/>
      <c r="E65" s="120"/>
      <c r="F65" s="173"/>
      <c r="G65" s="120"/>
      <c r="H65" s="120"/>
      <c r="I65" s="78"/>
      <c r="J65" s="59"/>
      <c r="K65" s="59"/>
    </row>
    <row r="66" spans="1:11" ht="26.25" x14ac:dyDescent="0.4">
      <c r="A66" s="120"/>
      <c r="B66" s="120"/>
      <c r="C66" s="120"/>
      <c r="D66" s="120"/>
      <c r="E66" s="120"/>
      <c r="F66" s="173"/>
      <c r="G66" s="120"/>
      <c r="H66" s="120"/>
      <c r="I66" s="78"/>
      <c r="J66" s="59"/>
      <c r="K66" s="59"/>
    </row>
    <row r="67" spans="1:11" ht="18.75" x14ac:dyDescent="0.3">
      <c r="A67" s="56"/>
      <c r="B67" s="56"/>
      <c r="C67" s="55"/>
      <c r="D67" s="55"/>
      <c r="E67" s="55"/>
      <c r="F67" s="57"/>
      <c r="G67" s="55"/>
      <c r="H67" s="55"/>
      <c r="I67" s="54"/>
    </row>
    <row r="68" spans="1:11" ht="18.75" x14ac:dyDescent="0.3">
      <c r="A68" s="56"/>
      <c r="B68" s="56"/>
      <c r="C68" s="55"/>
      <c r="D68" s="55"/>
      <c r="E68" s="55"/>
      <c r="F68" s="57"/>
      <c r="G68" s="55"/>
      <c r="H68" s="55"/>
      <c r="I68" s="54"/>
    </row>
    <row r="69" spans="1:11" ht="18.75" x14ac:dyDescent="0.3">
      <c r="A69" s="56"/>
      <c r="B69" s="56"/>
      <c r="C69" s="55"/>
      <c r="D69" s="55"/>
      <c r="E69" s="55"/>
      <c r="F69" s="57"/>
      <c r="G69" s="55"/>
      <c r="H69" s="55"/>
      <c r="I69" s="54"/>
    </row>
    <row r="70" spans="1:11" ht="18.75" x14ac:dyDescent="0.3">
      <c r="A70" s="56"/>
      <c r="B70" s="56"/>
      <c r="C70" s="55"/>
      <c r="D70" s="55"/>
      <c r="E70" s="55"/>
      <c r="F70" s="57"/>
      <c r="G70" s="55"/>
      <c r="H70" s="55"/>
      <c r="I70" s="54"/>
    </row>
    <row r="71" spans="1:11" ht="18.75" x14ac:dyDescent="0.3">
      <c r="A71" s="56"/>
      <c r="B71" s="56"/>
      <c r="C71" s="55"/>
      <c r="D71" s="55"/>
      <c r="E71" s="55"/>
      <c r="F71" s="57"/>
      <c r="G71" s="55"/>
      <c r="H71" s="55"/>
      <c r="I71" s="54"/>
    </row>
    <row r="72" spans="1:11" ht="18.75" x14ac:dyDescent="0.3">
      <c r="A72" s="56"/>
      <c r="B72" s="56"/>
      <c r="C72" s="55"/>
      <c r="D72" s="55"/>
      <c r="E72" s="55"/>
      <c r="F72" s="57"/>
      <c r="G72" s="55"/>
      <c r="H72" s="55"/>
      <c r="I72" s="54"/>
    </row>
    <row r="73" spans="1:11" ht="18.75" x14ac:dyDescent="0.3">
      <c r="A73" s="56"/>
      <c r="B73" s="56"/>
      <c r="C73" s="55"/>
      <c r="D73" s="55"/>
      <c r="E73" s="55"/>
      <c r="F73" s="57"/>
      <c r="G73" s="55"/>
      <c r="H73" s="55"/>
      <c r="I73" s="54"/>
    </row>
    <row r="250" spans="1:1" x14ac:dyDescent="0.3">
      <c r="A250" s="6">
        <v>0</v>
      </c>
    </row>
  </sheetData>
  <sheetProtection formatColumns="0" formatRows="0" insertColumns="0" insertHyperlinks="0" deleteColumns="0" deleteRows="0" autoFilter="0" pivotTables="0"/>
  <mergeCells count="7">
    <mergeCell ref="A8:I14"/>
    <mergeCell ref="A1:I7"/>
    <mergeCell ref="B62:C62"/>
    <mergeCell ref="G62:H62"/>
    <mergeCell ref="G50:H50"/>
    <mergeCell ref="A16:H16"/>
    <mergeCell ref="A17:H17"/>
  </mergeCells>
  <conditionalFormatting sqref="E39">
    <cfRule type="cellIs" dxfId="6" priority="1" operator="greaterThan">
      <formula>0.002</formula>
    </cfRule>
  </conditionalFormatting>
  <conditionalFormatting sqref="F39">
    <cfRule type="cellIs" dxfId="5" priority="2" operator="greaterThan">
      <formula>0.002</formula>
    </cfRule>
  </conditionalFormatting>
  <conditionalFormatting sqref="G57">
    <cfRule type="cellIs" dxfId="4" priority="3" operator="greaterThan">
      <formula>0.02</formula>
    </cfRule>
  </conditionalFormatting>
  <conditionalFormatting sqref="H57">
    <cfRule type="cellIs" dxfId="3" priority="4" operator="greaterThan">
      <formula>0.02</formula>
    </cfRule>
  </conditionalFormatting>
  <conditionalFormatting sqref="I57">
    <cfRule type="cellIs" dxfId="2" priority="5" operator="greaterThan">
      <formula>0.02</formula>
    </cfRule>
  </conditionalFormatting>
  <conditionalFormatting sqref="J57">
    <cfRule type="cellIs" dxfId="1" priority="6" operator="greaterThan">
      <formula>0.02</formula>
    </cfRule>
  </conditionalFormatting>
  <conditionalFormatting sqref="F38">
    <cfRule type="cellIs" dxfId="0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10" orientation="landscape" r:id="rId1"/>
  <headerFooter alignWithMargins="0">
    <oddHeader>&amp;LVer 1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I23"/>
  <sheetViews>
    <sheetView workbookViewId="0">
      <selection activeCell="E14" sqref="E14"/>
    </sheetView>
  </sheetViews>
  <sheetFormatPr defaultRowHeight="12.75" x14ac:dyDescent="0.2"/>
  <sheetData>
    <row r="14" spans="5:6" x14ac:dyDescent="0.2">
      <c r="E14">
        <f>0.95*35</f>
        <v>33.25</v>
      </c>
      <c r="F14">
        <f>1.05*35</f>
        <v>36.75</v>
      </c>
    </row>
    <row r="20" spans="4:9" x14ac:dyDescent="0.2">
      <c r="D20">
        <v>278.33999999999997</v>
      </c>
      <c r="E20">
        <v>100</v>
      </c>
    </row>
    <row r="21" spans="4:9" x14ac:dyDescent="0.2">
      <c r="E21">
        <v>20</v>
      </c>
    </row>
    <row r="22" spans="4:9" x14ac:dyDescent="0.2">
      <c r="I22">
        <f>55.66/2.784</f>
        <v>19.992816091954023</v>
      </c>
    </row>
    <row r="23" spans="4:9" x14ac:dyDescent="0.2">
      <c r="D23">
        <f>E21*D20/E20</f>
        <v>55.667999999999992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hypochlorite</vt:lpstr>
      <vt:lpstr>Sheet1</vt:lpstr>
      <vt:lpstr>hypochlorite!Print_Area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2016-04-12T06:14:00Z</cp:lastPrinted>
  <dcterms:created xsi:type="dcterms:W3CDTF">2005-07-05T10:19:27Z</dcterms:created>
  <dcterms:modified xsi:type="dcterms:W3CDTF">2016-04-12T07:13:50Z</dcterms:modified>
</cp:coreProperties>
</file>