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F68" i="1"/>
  <c r="F64"/>
  <c r="F62"/>
  <c r="D60"/>
  <c r="E60" s="1"/>
  <c r="F60" s="1"/>
  <c r="D59"/>
  <c r="E59" s="1"/>
  <c r="F59" s="1"/>
  <c r="F61" s="1"/>
  <c r="B33"/>
  <c r="B39" s="1"/>
  <c r="A39" s="1"/>
  <c r="B40" s="1"/>
  <c r="A40" s="1"/>
  <c r="B41" s="1"/>
  <c r="A41" s="1"/>
  <c r="B42" s="1"/>
  <c r="A42" s="1"/>
  <c r="E32"/>
  <c r="B27"/>
  <c r="F55" i="2"/>
  <c r="F51"/>
  <c r="F49"/>
  <c r="D47"/>
  <c r="E47" s="1"/>
  <c r="F47" s="1"/>
  <c r="D46"/>
  <c r="E46" s="1"/>
  <c r="F46" s="1"/>
  <c r="F48" s="1"/>
  <c r="B34"/>
  <c r="B16"/>
  <c r="F65" i="1" l="1"/>
  <c r="D68" s="1"/>
  <c r="F52" i="2"/>
  <c r="D55" s="1"/>
</calcChain>
</file>

<file path=xl/sharedStrings.xml><?xml version="1.0" encoding="utf-8"?>
<sst xmlns="http://schemas.openxmlformats.org/spreadsheetml/2006/main" count="137" uniqueCount="83">
  <si>
    <t>MICOBIOLOGY NO.</t>
  </si>
  <si>
    <t>BIOL/002/2016</t>
  </si>
  <si>
    <t>DATE RECEIVED</t>
  </si>
  <si>
    <t>2016-01-19 09:05:02</t>
  </si>
  <si>
    <t>Analysis Report</t>
  </si>
  <si>
    <t>Paracetamol Microbial Assay</t>
  </si>
  <si>
    <t>Sample Name:</t>
  </si>
  <si>
    <t>ABAPARA INFUSION (1%w/v)</t>
  </si>
  <si>
    <t>Lab Ref No:</t>
  </si>
  <si>
    <t>NDQD201601664</t>
  </si>
  <si>
    <t>Active Ingredient:</t>
  </si>
  <si>
    <t>Paracetamol</t>
  </si>
  <si>
    <t>Label Claim:</t>
  </si>
  <si>
    <t>Date Test Set:</t>
  </si>
  <si>
    <t>21/1/2016</t>
  </si>
  <si>
    <t>Date of Results:</t>
  </si>
  <si>
    <t>25/01/2016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</si>
  <si>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</si>
  <si>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</si>
  <si>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</si>
  <si>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</si>
  <si>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</si>
  <si>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</si>
  <si>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</si>
  <si>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</si>
  <si>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</si>
  <si>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</si>
  <si>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</si>
  <si>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</si>
  <si>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</si>
  <si>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</si>
  <si>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</si>
  <si>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</si>
  <si>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</si>
  <si>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</si>
  <si>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</si>
  <si>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</si>
  <si>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</si>
  <si>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</si>
  <si>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</si>
  <si>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</si>
  <si>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</si>
  <si>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</si>
  <si>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</si>
  <si>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</si>
  <si>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</si>
  <si>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</si>
  <si>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</si>
  <si>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</si>
  <si>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</si>
  <si>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</si>
  <si>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</si>
  <si>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</si>
  <si>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</si>
  <si>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</si>
  <si>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</si>
  <si>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</si>
  <si>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</si>
  <si>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</si>
  <si>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</si>
  <si>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</si>
  <si>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</si>
  <si>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</si>
  <si>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</si>
  <si>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</si>
  <si>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</si>
  <si>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</si>
  <si>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</si>
  <si>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</si>
  <si>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</si>
  <si>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</si>
  <si>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</si>
  <si>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</si>
  <si>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is Apyrogenic</t>
  </si>
  <si>
    <t>mg/ml</t>
  </si>
  <si>
    <t>6000 EU / vial</t>
  </si>
  <si>
    <t>6mL</t>
  </si>
  <si>
    <t>Diluent Vol1 (µL)</t>
  </si>
  <si>
    <t>Diluent Vol2 (µL)</t>
  </si>
  <si>
    <t>Diluent Vol3 (µL)</t>
  </si>
  <si>
    <t>ERIC</t>
  </si>
  <si>
    <t>G3</t>
  </si>
  <si>
    <t>G4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</si>
</sst>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46" zoomScale="80" zoomScaleNormal="85" workbookViewId="0">
      <selection activeCell="D69" sqref="D6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s="79" customFormat="1" ht="15.95" customHeight="1">
      <c r="A17" s="74" t="s">
        <v>10</v>
      </c>
      <c r="B17" s="15" t="s">
        <v>11</v>
      </c>
      <c r="C17" s="87"/>
      <c r="D17" s="87"/>
      <c r="E17" s="87"/>
      <c r="F17" s="87"/>
      <c r="G17" s="87"/>
    </row>
    <row r="18" spans="1:7" s="79" customFormat="1" ht="15.95" customHeight="1">
      <c r="A18" s="74" t="s">
        <v>12</v>
      </c>
      <c r="B18" s="87" t="s">
        <v>73</v>
      </c>
      <c r="C18" s="87"/>
      <c r="D18" s="87"/>
      <c r="E18" s="87"/>
      <c r="F18" s="87"/>
      <c r="G18" s="87"/>
    </row>
    <row r="19" spans="1:7" s="79" customFormat="1" ht="15.95" customHeight="1">
      <c r="A19" s="74" t="s">
        <v>13</v>
      </c>
      <c r="B19" s="6" t="s">
        <v>14</v>
      </c>
      <c r="C19" s="87"/>
      <c r="D19" s="87"/>
      <c r="E19" s="87"/>
      <c r="F19" s="87"/>
      <c r="G19" s="87"/>
    </row>
    <row r="20" spans="1:7" s="79" customFormat="1" ht="15.95" customHeight="1">
      <c r="A20" s="74" t="s">
        <v>15</v>
      </c>
      <c r="B20" s="6" t="s">
        <v>16</v>
      </c>
      <c r="C20" s="87"/>
      <c r="D20" s="87"/>
      <c r="E20" s="87"/>
      <c r="F20" s="87"/>
      <c r="G20" s="87"/>
    </row>
    <row r="21" spans="1:7" s="79" customFormat="1" ht="15.95" customHeight="1">
      <c r="A21" s="74"/>
      <c r="B21" s="6"/>
      <c r="C21" s="15"/>
      <c r="D21" s="15"/>
      <c r="E21" s="87"/>
      <c r="F21" s="87"/>
      <c r="G21" s="87"/>
    </row>
    <row r="22" spans="1:7" s="87" customFormat="1" ht="23.25" customHeight="1">
      <c r="A22" s="7" t="s">
        <v>17</v>
      </c>
      <c r="B22" s="7" t="s">
        <v>18</v>
      </c>
      <c r="C22" s="8"/>
    </row>
    <row r="23" spans="1:7" s="87" customFormat="1" ht="15.95" customHeight="1">
      <c r="A23" s="8" t="s">
        <v>19</v>
      </c>
      <c r="B23" s="112">
        <v>5.0000000000000001E-3</v>
      </c>
      <c r="C23" s="11" t="s">
        <v>20</v>
      </c>
    </row>
    <row r="24" spans="1:7" s="87" customFormat="1" ht="16.5" customHeight="1">
      <c r="A24" s="87" t="s">
        <v>21</v>
      </c>
      <c r="B24" s="12">
        <v>0.33</v>
      </c>
      <c r="C24" s="74" t="s">
        <v>22</v>
      </c>
      <c r="D24" s="14"/>
      <c r="E24" s="15"/>
    </row>
    <row r="25" spans="1:7" s="87" customFormat="1" ht="19.5" customHeight="1">
      <c r="A25" s="16" t="s">
        <v>25</v>
      </c>
      <c r="B25" s="17">
        <v>10</v>
      </c>
      <c r="C25" s="18" t="s">
        <v>74</v>
      </c>
      <c r="D25" s="14"/>
      <c r="E25" s="15"/>
    </row>
    <row r="26" spans="1:7" s="87" customFormat="1" ht="19.5" customHeight="1">
      <c r="A26" s="16"/>
      <c r="B26" s="17"/>
      <c r="C26" s="18"/>
      <c r="D26" s="14"/>
      <c r="E26" s="15"/>
    </row>
    <row r="27" spans="1:7" s="87" customFormat="1" ht="18.75" customHeight="1">
      <c r="A27" s="19" t="s">
        <v>26</v>
      </c>
      <c r="B27" s="20">
        <f>B24*B25/B23</f>
        <v>660</v>
      </c>
      <c r="C27" s="18"/>
      <c r="D27" s="14"/>
      <c r="E27" s="15"/>
    </row>
    <row r="28" spans="1:7" s="87" customFormat="1" ht="19.5" customHeight="1">
      <c r="A28" s="14" t="s">
        <v>27</v>
      </c>
      <c r="B28" s="81"/>
    </row>
    <row r="29" spans="1:7" s="87" customFormat="1" ht="19.5" customHeight="1">
      <c r="A29" s="14"/>
      <c r="B29" s="81"/>
    </row>
    <row r="30" spans="1:7" s="79" customFormat="1" ht="20.100000000000001" customHeight="1">
      <c r="A30" s="120" t="s">
        <v>28</v>
      </c>
      <c r="B30" s="121"/>
      <c r="C30" s="122" t="s">
        <v>29</v>
      </c>
      <c r="D30" s="122"/>
      <c r="E30" s="122"/>
      <c r="F30" s="123"/>
      <c r="G30" s="87"/>
    </row>
    <row r="31" spans="1:7" s="79" customFormat="1" ht="20.100000000000001" customHeight="1">
      <c r="A31" s="25" t="s">
        <v>30</v>
      </c>
      <c r="B31" s="97" t="s">
        <v>75</v>
      </c>
      <c r="C31" s="124" t="s">
        <v>31</v>
      </c>
      <c r="D31" s="125"/>
      <c r="E31" s="125" t="s">
        <v>32</v>
      </c>
      <c r="F31" s="126"/>
      <c r="G31" s="87"/>
    </row>
    <row r="32" spans="1:7" s="79" customFormat="1" ht="20.100000000000001" customHeight="1">
      <c r="A32" s="27" t="s">
        <v>33</v>
      </c>
      <c r="B32" s="111" t="s">
        <v>76</v>
      </c>
      <c r="C32" s="127">
        <v>0.99299999999999999</v>
      </c>
      <c r="D32" s="128"/>
      <c r="E32" s="115">
        <f>POWER(C32,2)</f>
        <v>0.98604899999999995</v>
      </c>
      <c r="F32" s="116"/>
      <c r="G32" s="87"/>
    </row>
    <row r="33" spans="1:9" s="79" customFormat="1" ht="20.100000000000001" customHeight="1">
      <c r="A33" s="95" t="s">
        <v>35</v>
      </c>
      <c r="B33" s="98">
        <f>6000/6</f>
        <v>1000</v>
      </c>
      <c r="C33" s="94"/>
      <c r="D33" s="94"/>
      <c r="E33" s="95"/>
      <c r="F33" s="96"/>
      <c r="G33" s="87"/>
    </row>
    <row r="34" spans="1:9" s="79" customFormat="1" ht="20.100000000000001" customHeight="1">
      <c r="A34" s="87"/>
      <c r="B34" s="87"/>
      <c r="C34" s="106"/>
      <c r="D34" s="106"/>
      <c r="E34" s="80"/>
      <c r="F34" s="80"/>
      <c r="G34" s="87"/>
    </row>
    <row r="35" spans="1:9" s="79" customFormat="1" ht="20.100000000000001" customHeight="1">
      <c r="A35" s="80"/>
      <c r="B35" s="37"/>
      <c r="C35" s="106"/>
      <c r="D35" s="106"/>
      <c r="E35" s="80"/>
      <c r="F35" s="80"/>
      <c r="G35" s="87"/>
    </row>
    <row r="36" spans="1:9" s="79" customFormat="1" ht="20.100000000000001" customHeight="1">
      <c r="A36" s="118" t="s">
        <v>36</v>
      </c>
      <c r="B36" s="118"/>
      <c r="C36" s="118"/>
      <c r="D36" s="118"/>
      <c r="E36" s="118"/>
      <c r="F36" s="118"/>
      <c r="G36" s="87"/>
    </row>
    <row r="37" spans="1:9" s="79" customFormat="1" ht="20.100000000000001" customHeight="1">
      <c r="A37" s="113"/>
      <c r="B37" s="113"/>
      <c r="C37" s="113"/>
      <c r="D37" s="113"/>
      <c r="E37" s="113"/>
      <c r="F37" s="113"/>
      <c r="G37" s="87"/>
    </row>
    <row r="38" spans="1:9" s="86" customFormat="1" ht="16.5" customHeight="1">
      <c r="A38" s="85" t="s">
        <v>37</v>
      </c>
      <c r="B38" s="85" t="s">
        <v>38</v>
      </c>
      <c r="C38" s="85" t="s">
        <v>39</v>
      </c>
      <c r="D38" s="85" t="s">
        <v>40</v>
      </c>
      <c r="E38" s="85" t="s">
        <v>41</v>
      </c>
      <c r="F38" s="110" t="s">
        <v>42</v>
      </c>
    </row>
    <row r="39" spans="1:9" s="87" customFormat="1">
      <c r="A39" s="103">
        <f>B39*C39/(D39)*E39/F39</f>
        <v>5</v>
      </c>
      <c r="B39" s="105">
        <f>B33</f>
        <v>1000</v>
      </c>
      <c r="C39" s="91">
        <v>100</v>
      </c>
      <c r="D39" s="91">
        <v>2000</v>
      </c>
      <c r="E39" s="100">
        <v>300</v>
      </c>
      <c r="F39" s="109">
        <v>3000</v>
      </c>
    </row>
    <row r="40" spans="1:9" s="87" customFormat="1">
      <c r="A40" s="103">
        <f>B40*C40/D40</f>
        <v>0.5</v>
      </c>
      <c r="B40" s="99">
        <f>A39</f>
        <v>5</v>
      </c>
      <c r="C40" s="91">
        <v>200</v>
      </c>
      <c r="D40" s="91">
        <v>2000</v>
      </c>
      <c r="E40" s="91"/>
      <c r="F40" s="89"/>
    </row>
    <row r="41" spans="1:9" s="87" customFormat="1">
      <c r="A41" s="103">
        <f>B41*C41/D41</f>
        <v>0.05</v>
      </c>
      <c r="B41" s="99">
        <f>A40</f>
        <v>0.5</v>
      </c>
      <c r="C41" s="91">
        <v>200</v>
      </c>
      <c r="D41" s="91">
        <v>2000</v>
      </c>
      <c r="E41" s="91"/>
      <c r="F41" s="89"/>
    </row>
    <row r="42" spans="1:9" s="87" customFormat="1">
      <c r="A42" s="104">
        <f>B42*C42/D42</f>
        <v>5.0000000000000001E-3</v>
      </c>
      <c r="B42" s="102">
        <f>A41</f>
        <v>0.05</v>
      </c>
      <c r="C42" s="92">
        <v>200</v>
      </c>
      <c r="D42" s="92">
        <v>2000</v>
      </c>
      <c r="E42" s="92"/>
      <c r="F42" s="90"/>
    </row>
    <row r="43" spans="1:9" s="87" customFormat="1">
      <c r="A43" s="106"/>
      <c r="B43" s="107"/>
      <c r="E43" s="88"/>
    </row>
    <row r="44" spans="1:9" s="87" customFormat="1" ht="16.5" customHeight="1">
      <c r="A44" s="119" t="s">
        <v>43</v>
      </c>
      <c r="B44" s="119"/>
      <c r="C44" s="119"/>
      <c r="D44" s="119"/>
      <c r="E44" s="119"/>
      <c r="F44" s="119"/>
    </row>
    <row r="45" spans="1:9" s="87" customFormat="1">
      <c r="A45" s="106"/>
      <c r="B45" s="107"/>
      <c r="E45" s="88"/>
    </row>
    <row r="46" spans="1:9" s="86" customFormat="1" ht="16.5" customHeight="1">
      <c r="A46" s="85" t="s">
        <v>39</v>
      </c>
      <c r="B46" s="85" t="s">
        <v>77</v>
      </c>
      <c r="C46" s="85" t="s">
        <v>41</v>
      </c>
      <c r="D46" s="93" t="s">
        <v>78</v>
      </c>
      <c r="E46" s="85" t="s">
        <v>44</v>
      </c>
      <c r="F46" s="93" t="s">
        <v>79</v>
      </c>
    </row>
    <row r="47" spans="1:9" s="87" customFormat="1">
      <c r="A47" s="101">
        <v>50</v>
      </c>
      <c r="B47" s="108">
        <v>6950</v>
      </c>
      <c r="C47" s="101">
        <v>50</v>
      </c>
      <c r="D47" s="108">
        <v>0</v>
      </c>
      <c r="E47" s="92"/>
      <c r="F47" s="90"/>
    </row>
    <row r="48" spans="1:9" s="79" customFormat="1" ht="15.95" customHeight="1">
      <c r="A48" s="30"/>
      <c r="B48" s="37"/>
      <c r="C48" s="87"/>
      <c r="D48" s="87"/>
      <c r="E48" s="8"/>
      <c r="F48" s="87"/>
      <c r="G48" s="87"/>
      <c r="H48" s="87"/>
      <c r="I48" s="87"/>
    </row>
    <row r="49" spans="1:9" s="79" customFormat="1" ht="15.95" customHeight="1">
      <c r="A49" s="11" t="s">
        <v>45</v>
      </c>
      <c r="B49" s="38">
        <v>50</v>
      </c>
      <c r="C49" s="8"/>
      <c r="D49" s="87"/>
      <c r="E49" s="87"/>
      <c r="F49" s="8"/>
      <c r="G49" s="87"/>
      <c r="H49" s="87"/>
      <c r="I49" s="87"/>
    </row>
    <row r="50" spans="1:9" s="79" customFormat="1" ht="15.95" customHeight="1">
      <c r="A50" s="39" t="s">
        <v>46</v>
      </c>
      <c r="B50" s="38">
        <v>50</v>
      </c>
      <c r="C50" s="40"/>
      <c r="D50" s="87"/>
      <c r="E50" s="87"/>
      <c r="F50" s="8"/>
      <c r="G50" s="87"/>
      <c r="H50" s="87"/>
      <c r="I50" s="87"/>
    </row>
    <row r="51" spans="1:9" s="79" customFormat="1" ht="15.95" customHeight="1">
      <c r="A51" s="39"/>
      <c r="B51" s="38"/>
      <c r="C51" s="86"/>
      <c r="D51" s="87"/>
      <c r="E51" s="87"/>
      <c r="F51" s="8"/>
      <c r="G51" s="87"/>
      <c r="H51" s="87"/>
      <c r="I51" s="87"/>
    </row>
    <row r="52" spans="1:9" s="79" customFormat="1" ht="18.75" customHeight="1">
      <c r="A52" s="41" t="s">
        <v>17</v>
      </c>
      <c r="B52" s="42" t="s">
        <v>47</v>
      </c>
      <c r="C52" s="86"/>
      <c r="D52" s="8"/>
      <c r="E52" s="43"/>
      <c r="F52" s="87"/>
      <c r="G52" s="87"/>
      <c r="H52" s="87"/>
      <c r="I52" s="87"/>
    </row>
    <row r="53" spans="1:9" s="79" customFormat="1">
      <c r="A53" s="8"/>
      <c r="B53" s="45"/>
      <c r="C53" s="8"/>
      <c r="D53" s="45"/>
      <c r="E53" s="8"/>
      <c r="F53" s="87"/>
      <c r="G53" s="87"/>
      <c r="H53" s="87"/>
      <c r="I53" s="87"/>
    </row>
    <row r="54" spans="1:9" s="79" customFormat="1" ht="15.95" customHeight="1">
      <c r="A54" s="8" t="s">
        <v>48</v>
      </c>
      <c r="B54" s="106">
        <v>6.18</v>
      </c>
      <c r="C54" s="8"/>
      <c r="D54" s="47"/>
      <c r="E54" s="48"/>
      <c r="F54" s="87"/>
      <c r="G54" s="87"/>
      <c r="H54" s="87"/>
      <c r="I54" s="87"/>
    </row>
    <row r="55" spans="1:9" s="79" customFormat="1" ht="15.95" customHeight="1">
      <c r="A55" s="8" t="s">
        <v>49</v>
      </c>
      <c r="B55" s="45">
        <v>-0.13900000000000001</v>
      </c>
      <c r="C55" s="8"/>
      <c r="D55" s="49"/>
      <c r="E55" s="50"/>
      <c r="F55" s="87"/>
      <c r="G55" s="87"/>
      <c r="H55" s="87"/>
      <c r="I55" s="87"/>
    </row>
    <row r="56" spans="1:9" s="79" customFormat="1" ht="26.25" customHeight="1">
      <c r="A56" s="8" t="s">
        <v>50</v>
      </c>
      <c r="B56" s="45"/>
      <c r="C56" s="8"/>
      <c r="D56" s="8"/>
      <c r="E56" s="8"/>
      <c r="F56" s="87"/>
      <c r="G56" s="87"/>
      <c r="H56" s="87"/>
      <c r="I56" s="87"/>
    </row>
    <row r="57" spans="1:9" s="79" customFormat="1" ht="26.25" customHeight="1">
      <c r="A57" s="8"/>
      <c r="B57" s="87"/>
      <c r="C57" s="87"/>
      <c r="D57" s="8"/>
      <c r="E57" s="8"/>
      <c r="F57" s="87"/>
      <c r="G57" s="87"/>
      <c r="H57" s="87"/>
      <c r="I57" s="87"/>
    </row>
    <row r="58" spans="1:9" s="57" customFormat="1" ht="27" customHeight="1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</row>
    <row r="59" spans="1:9" s="80" customFormat="1" ht="27" customHeight="1">
      <c r="A59" s="58" t="s">
        <v>81</v>
      </c>
      <c r="B59" s="59">
        <v>50</v>
      </c>
      <c r="C59" s="60">
        <v>3207</v>
      </c>
      <c r="D59" s="61">
        <f>LN(C59)</f>
        <v>8.0730911996931543</v>
      </c>
      <c r="E59" s="61">
        <f>(D59-$B$53)/$B$54</f>
        <v>1.3063254368435526</v>
      </c>
      <c r="F59" s="62">
        <f>EXP(E59)</f>
        <v>3.6925801333634225</v>
      </c>
    </row>
    <row r="60" spans="1:9" s="80" customFormat="1" ht="27" customHeight="1">
      <c r="A60" s="65" t="s">
        <v>82</v>
      </c>
      <c r="B60" s="66">
        <v>50</v>
      </c>
      <c r="C60" s="67">
        <v>3181</v>
      </c>
      <c r="D60" s="68">
        <f>LN(C60)</f>
        <v>8.0649508917491435</v>
      </c>
      <c r="E60" s="68">
        <f>(D60-$B$53)/$B$54</f>
        <v>1.3050082349108647</v>
      </c>
      <c r="F60" s="69">
        <f>EXP(E60)</f>
        <v>3.6877194616210383</v>
      </c>
    </row>
    <row r="61" spans="1:9" s="79" customFormat="1" ht="26.25" customHeight="1">
      <c r="A61" s="8"/>
      <c r="B61" s="45"/>
      <c r="C61" s="8"/>
      <c r="D61" s="117" t="s">
        <v>57</v>
      </c>
      <c r="E61" s="117"/>
      <c r="F61" s="70">
        <f>AVERAGE(F59:F60)</f>
        <v>3.6901497974922304</v>
      </c>
      <c r="G61" s="87"/>
      <c r="H61" s="87"/>
      <c r="I61" s="87"/>
    </row>
    <row r="62" spans="1:9" s="79" customFormat="1" ht="25.5" customHeight="1">
      <c r="A62" s="87"/>
      <c r="B62" s="87"/>
      <c r="C62" s="87"/>
      <c r="D62" s="87"/>
      <c r="E62" s="76" t="s">
        <v>58</v>
      </c>
      <c r="F62" s="72">
        <f>STDEV(C59:C60)/AVERAGE(C59:C60)</f>
        <v>5.756035163071457E-3</v>
      </c>
      <c r="G62" s="87"/>
      <c r="H62" s="87"/>
    </row>
    <row r="63" spans="1:9" s="79" customFormat="1" ht="26.25" customHeight="1">
      <c r="A63" s="8"/>
      <c r="B63" s="45"/>
      <c r="C63" s="8"/>
      <c r="D63" s="117" t="s">
        <v>59</v>
      </c>
      <c r="E63" s="117"/>
      <c r="F63" s="73">
        <v>2</v>
      </c>
      <c r="G63" s="87"/>
      <c r="H63" s="87"/>
      <c r="I63" s="87"/>
    </row>
    <row r="64" spans="1:9" s="79" customFormat="1" ht="25.5" customHeight="1">
      <c r="A64" s="87"/>
      <c r="B64" s="87"/>
      <c r="C64" s="74"/>
      <c r="D64" s="87"/>
      <c r="E64" s="76" t="s">
        <v>60</v>
      </c>
      <c r="F64" s="114">
        <f>(A47+B47)/A47*(C47+D47)/C47</f>
        <v>140</v>
      </c>
      <c r="G64" s="87"/>
      <c r="H64" s="87"/>
    </row>
    <row r="65" spans="1:9" s="79" customFormat="1" ht="25.5" customHeight="1">
      <c r="A65" s="87"/>
      <c r="B65" s="87"/>
      <c r="C65" s="87"/>
      <c r="D65" s="87"/>
      <c r="E65" s="76" t="s">
        <v>61</v>
      </c>
      <c r="F65" s="75">
        <f>F64*F61</f>
        <v>516.62097164891225</v>
      </c>
      <c r="G65" s="87"/>
      <c r="H65" s="87"/>
    </row>
    <row r="66" spans="1:9" s="79" customFormat="1" ht="15.95" customHeight="1">
      <c r="A66" s="87"/>
      <c r="B66" s="87"/>
      <c r="C66" s="87"/>
      <c r="D66" s="87"/>
      <c r="E66" s="87"/>
      <c r="F66" s="87"/>
      <c r="G66" s="87"/>
      <c r="H66" s="87"/>
    </row>
    <row r="67" spans="1:9" s="79" customFormat="1">
      <c r="A67" s="87"/>
      <c r="B67" s="87"/>
      <c r="C67" s="87"/>
      <c r="D67" s="87"/>
      <c r="E67" s="87"/>
      <c r="F67" s="87"/>
      <c r="G67" s="87"/>
      <c r="H67" s="87"/>
    </row>
    <row r="68" spans="1:9" s="79" customFormat="1" ht="19.5" customHeight="1">
      <c r="A68" s="74" t="s">
        <v>62</v>
      </c>
      <c r="B68" s="87"/>
      <c r="C68" s="76" t="s">
        <v>63</v>
      </c>
      <c r="D68" s="130">
        <f>F65*B25</f>
        <v>5166.209716489122</v>
      </c>
      <c r="E68" s="130"/>
      <c r="F68" s="74" t="str">
        <f>C24</f>
        <v>EU/mg</v>
      </c>
      <c r="G68" s="87"/>
      <c r="H68" s="87"/>
    </row>
    <row r="69" spans="1:9" s="79" customFormat="1" ht="21" customHeight="1">
      <c r="A69" s="87"/>
      <c r="B69" s="81"/>
      <c r="C69" s="81"/>
      <c r="D69" s="77"/>
      <c r="E69" s="78"/>
      <c r="F69" s="87"/>
      <c r="G69" s="87"/>
      <c r="H69" s="87"/>
    </row>
    <row r="70" spans="1:9" s="79" customFormat="1" ht="18" customHeight="1">
      <c r="A70" s="87"/>
      <c r="B70" s="87"/>
      <c r="C70" s="87"/>
      <c r="D70" s="87"/>
      <c r="E70" s="87"/>
      <c r="F70" s="87"/>
      <c r="G70" s="87"/>
      <c r="H70" s="87"/>
    </row>
    <row r="71" spans="1:9" s="79" customFormat="1" ht="18" customHeight="1">
      <c r="A71" s="87"/>
      <c r="B71" s="87"/>
      <c r="C71" s="87"/>
      <c r="D71" s="87"/>
      <c r="E71" s="87"/>
      <c r="F71" s="87"/>
      <c r="G71" s="87"/>
      <c r="H71" s="87"/>
    </row>
    <row r="72" spans="1:9" s="79" customFormat="1" ht="18" customHeight="1">
      <c r="A72" s="87"/>
      <c r="B72" s="87"/>
      <c r="C72" s="87"/>
      <c r="D72" s="87"/>
      <c r="E72" s="87"/>
      <c r="F72" s="87"/>
      <c r="G72" s="87"/>
      <c r="H72" s="87"/>
    </row>
    <row r="73" spans="1:9" s="79" customFormat="1" ht="24.95" customHeight="1">
      <c r="A73" s="80" t="s">
        <v>64</v>
      </c>
      <c r="B73" s="87"/>
      <c r="C73" s="80" t="s">
        <v>65</v>
      </c>
      <c r="E73" s="87"/>
      <c r="F73" s="80" t="s">
        <v>66</v>
      </c>
      <c r="G73" s="87"/>
      <c r="H73" s="87"/>
    </row>
    <row r="74" spans="1:9" s="79" customFormat="1" ht="24.95" customHeight="1">
      <c r="A74" s="81" t="s">
        <v>80</v>
      </c>
      <c r="B74" s="87"/>
      <c r="C74" s="81" t="s">
        <v>67</v>
      </c>
      <c r="D74" s="81"/>
      <c r="E74" s="87"/>
      <c r="F74" s="81" t="s">
        <v>68</v>
      </c>
      <c r="G74" s="87"/>
      <c r="H74" s="87"/>
    </row>
    <row r="75" spans="1:9" s="79" customFormat="1" ht="24.95" customHeight="1">
      <c r="A75" s="82"/>
      <c r="B75" s="87"/>
      <c r="C75" s="34"/>
      <c r="D75" s="87"/>
      <c r="E75" s="87"/>
      <c r="F75" s="34"/>
      <c r="G75" s="87"/>
      <c r="H75" s="87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NDQD201601664 / Bacterial Endotoxin / Download 1  /  Analyst - Eric Ngamau /  Date 25-01-2016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69</v>
      </c>
      <c r="F13" s="3"/>
    </row>
    <row r="14" spans="1:6" ht="15.95" customHeight="1">
      <c r="A14" s="4" t="s">
        <v>6</v>
      </c>
      <c r="B14" s="2" t="s">
        <v>69</v>
      </c>
      <c r="F14" s="3"/>
    </row>
    <row r="15" spans="1:6" ht="15.95" customHeight="1">
      <c r="A15" s="4" t="s">
        <v>8</v>
      </c>
      <c r="B15" s="1" t="s">
        <v>70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71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28</v>
      </c>
      <c r="B30" s="121"/>
      <c r="C30" s="122" t="s">
        <v>29</v>
      </c>
      <c r="D30" s="122"/>
      <c r="E30" s="122"/>
      <c r="F30" s="123"/>
    </row>
    <row r="31" spans="1:7" ht="20.100000000000001" customHeight="1">
      <c r="A31" s="22"/>
      <c r="B31" s="23"/>
      <c r="C31" s="124" t="s">
        <v>31</v>
      </c>
      <c r="D31" s="125"/>
      <c r="E31" s="125" t="s">
        <v>32</v>
      </c>
      <c r="F31" s="126"/>
    </row>
    <row r="32" spans="1:7" ht="20.100000000000001" customHeight="1">
      <c r="A32" s="25" t="s">
        <v>30</v>
      </c>
      <c r="B32" s="26" t="s">
        <v>72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57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59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>
      <c r="E52" s="71" t="s">
        <v>61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62</v>
      </c>
      <c r="C55" s="76" t="s">
        <v>63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2016-01-25T09:07:47Z</dcterms:modified>
</cp:coreProperties>
</file>